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ocalhost\c$\users\h.jarvis\OneDrive - Sir John Hunt Sports College\Laptop Files\Documents\HAYLEY'S FOLDER\2022-23\"/>
    </mc:Choice>
  </mc:AlternateContent>
  <bookViews>
    <workbookView xWindow="0" yWindow="0" windowWidth="10965" windowHeight="5625" firstSheet="2" activeTab="4"/>
  </bookViews>
  <sheets>
    <sheet name="Introduction" sheetId="1" r:id="rId1"/>
    <sheet name="TEAM NAMES &amp; EVENTS" sheetId="2" r:id="rId2"/>
    <sheet name="TEAM SCORES" sheetId="3" r:id="rId3"/>
    <sheet name="Girls" sheetId="4" r:id="rId4"/>
    <sheet name="Boys" sheetId="5" r:id="rId5"/>
    <sheet name="Final Results" sheetId="6" r:id="rId6"/>
    <sheet name="Track Sheets" sheetId="7" r:id="rId7"/>
    <sheet name="Field Scoresheets Girls" sheetId="8" r:id="rId8"/>
    <sheet name="Field Scoresheets Boys" sheetId="9" r:id="rId9"/>
    <sheet name="Boys + Girls Teamsheets" sheetId="10" r:id="rId10"/>
    <sheet name="Team Name Posters" sheetId="11" r:id="rId11"/>
    <sheet name="Programme Overprint" sheetId="12" r:id="rId12"/>
  </sheets>
  <definedNames>
    <definedName name="Eight">#REF!</definedName>
    <definedName name="Redob">Girls!$F$57</definedName>
    <definedName name="sixteen">#REF!</definedName>
    <definedName name="twentyfour">#REF!</definedName>
  </definedNames>
  <calcPr calcId="152511"/>
  <extLst>
    <ext uri="GoogleSheetsCustomDataVersion1">
      <go:sheetsCustomData xmlns:go="http://customooxmlschemas.google.com/" r:id="rId16" roundtripDataSignature="AMtx7miDePYbTky3ev5+5VpOopTOaGi04g=="/>
    </ext>
  </extLst>
</workbook>
</file>

<file path=xl/calcChain.xml><?xml version="1.0" encoding="utf-8"?>
<calcChain xmlns="http://schemas.openxmlformats.org/spreadsheetml/2006/main">
  <c r="F16" i="12" l="1"/>
  <c r="E16" i="12"/>
  <c r="F15" i="12"/>
  <c r="E15" i="12"/>
  <c r="F14" i="12"/>
  <c r="E14" i="12"/>
  <c r="F13" i="12"/>
  <c r="E13" i="12"/>
  <c r="F12" i="12"/>
  <c r="E12" i="12"/>
  <c r="F11" i="12"/>
  <c r="E11" i="12"/>
  <c r="H10" i="12"/>
  <c r="F10" i="12"/>
  <c r="E10" i="12"/>
  <c r="F9" i="12"/>
  <c r="E9" i="12"/>
  <c r="E6" i="12"/>
  <c r="E5" i="12"/>
  <c r="E4" i="12"/>
  <c r="A2" i="12"/>
  <c r="A1" i="12"/>
  <c r="H9" i="12" s="1"/>
  <c r="I9" i="12" s="1"/>
  <c r="K9" i="12" s="1"/>
  <c r="B68" i="11"/>
  <c r="A68" i="11"/>
  <c r="B66" i="11"/>
  <c r="A66" i="11"/>
  <c r="B59" i="11"/>
  <c r="A59" i="11"/>
  <c r="B57" i="11"/>
  <c r="A57" i="11"/>
  <c r="B50" i="11"/>
  <c r="A50" i="11"/>
  <c r="B48" i="11"/>
  <c r="A48" i="11"/>
  <c r="B41" i="11"/>
  <c r="A41" i="11"/>
  <c r="B39" i="11"/>
  <c r="A39" i="11"/>
  <c r="B32" i="11"/>
  <c r="A32" i="11"/>
  <c r="B30" i="11"/>
  <c r="A30" i="11"/>
  <c r="B23" i="11"/>
  <c r="A23" i="11"/>
  <c r="B21" i="11"/>
  <c r="A21" i="11"/>
  <c r="B14" i="11"/>
  <c r="A14" i="11"/>
  <c r="B12" i="11"/>
  <c r="A12" i="11"/>
  <c r="B5" i="11"/>
  <c r="A5" i="11"/>
  <c r="B3" i="11"/>
  <c r="A3" i="11"/>
  <c r="N176" i="9"/>
  <c r="M176" i="9"/>
  <c r="C176" i="9"/>
  <c r="B176" i="9"/>
  <c r="N173" i="9"/>
  <c r="M173" i="9"/>
  <c r="C173" i="9"/>
  <c r="B173" i="9"/>
  <c r="N170" i="9"/>
  <c r="M170" i="9"/>
  <c r="C170" i="9"/>
  <c r="B170" i="9"/>
  <c r="N167" i="9"/>
  <c r="M167" i="9"/>
  <c r="C167" i="9"/>
  <c r="B167" i="9"/>
  <c r="N164" i="9"/>
  <c r="M164" i="9"/>
  <c r="C164" i="9"/>
  <c r="B164" i="9"/>
  <c r="N161" i="9"/>
  <c r="M161" i="9"/>
  <c r="C161" i="9"/>
  <c r="B161" i="9"/>
  <c r="N158" i="9"/>
  <c r="M158" i="9"/>
  <c r="C158" i="9"/>
  <c r="B158" i="9"/>
  <c r="N155" i="9"/>
  <c r="M155" i="9"/>
  <c r="C155" i="9"/>
  <c r="B155" i="9"/>
  <c r="N146" i="9"/>
  <c r="M146" i="9"/>
  <c r="C146" i="9"/>
  <c r="B146" i="9"/>
  <c r="N143" i="9"/>
  <c r="M143" i="9"/>
  <c r="C143" i="9"/>
  <c r="B143" i="9"/>
  <c r="N140" i="9"/>
  <c r="M140" i="9"/>
  <c r="C140" i="9"/>
  <c r="B140" i="9"/>
  <c r="N137" i="9"/>
  <c r="M137" i="9"/>
  <c r="C137" i="9"/>
  <c r="B137" i="9"/>
  <c r="N134" i="9"/>
  <c r="M134" i="9"/>
  <c r="C134" i="9"/>
  <c r="B134" i="9"/>
  <c r="N131" i="9"/>
  <c r="M131" i="9"/>
  <c r="C131" i="9"/>
  <c r="B131" i="9"/>
  <c r="N128" i="9"/>
  <c r="M128" i="9"/>
  <c r="C128" i="9"/>
  <c r="B128" i="9"/>
  <c r="N125" i="9"/>
  <c r="M125" i="9"/>
  <c r="C125" i="9"/>
  <c r="B125" i="9"/>
  <c r="N116" i="9"/>
  <c r="M116" i="9"/>
  <c r="C116" i="9"/>
  <c r="B116" i="9"/>
  <c r="N113" i="9"/>
  <c r="M113" i="9"/>
  <c r="C113" i="9"/>
  <c r="B113" i="9"/>
  <c r="N110" i="9"/>
  <c r="M110" i="9"/>
  <c r="C110" i="9"/>
  <c r="B110" i="9"/>
  <c r="N107" i="9"/>
  <c r="M107" i="9"/>
  <c r="C107" i="9"/>
  <c r="B107" i="9"/>
  <c r="N104" i="9"/>
  <c r="M104" i="9"/>
  <c r="C104" i="9"/>
  <c r="B104" i="9"/>
  <c r="N101" i="9"/>
  <c r="M101" i="9"/>
  <c r="C101" i="9"/>
  <c r="B101" i="9"/>
  <c r="N98" i="9"/>
  <c r="M98" i="9"/>
  <c r="C98" i="9"/>
  <c r="B98" i="9"/>
  <c r="N95" i="9"/>
  <c r="M95" i="9"/>
  <c r="C95" i="9"/>
  <c r="B95" i="9"/>
  <c r="N86" i="9"/>
  <c r="M86" i="9"/>
  <c r="C86" i="9"/>
  <c r="B86" i="9"/>
  <c r="N83" i="9"/>
  <c r="M83" i="9"/>
  <c r="C83" i="9"/>
  <c r="B83" i="9"/>
  <c r="N80" i="9"/>
  <c r="M80" i="9"/>
  <c r="C80" i="9"/>
  <c r="B80" i="9"/>
  <c r="N77" i="9"/>
  <c r="M77" i="9"/>
  <c r="C77" i="9"/>
  <c r="B77" i="9"/>
  <c r="N74" i="9"/>
  <c r="M74" i="9"/>
  <c r="C74" i="9"/>
  <c r="B74" i="9"/>
  <c r="N71" i="9"/>
  <c r="M71" i="9"/>
  <c r="C71" i="9"/>
  <c r="B71" i="9"/>
  <c r="N68" i="9"/>
  <c r="M68" i="9"/>
  <c r="C68" i="9"/>
  <c r="B68" i="9"/>
  <c r="N65" i="9"/>
  <c r="M65" i="9"/>
  <c r="C65" i="9"/>
  <c r="B65" i="9"/>
  <c r="N56" i="9"/>
  <c r="M56" i="9"/>
  <c r="C56" i="9"/>
  <c r="B56" i="9"/>
  <c r="N53" i="9"/>
  <c r="M53" i="9"/>
  <c r="C53" i="9"/>
  <c r="B53" i="9"/>
  <c r="N50" i="9"/>
  <c r="M50" i="9"/>
  <c r="C50" i="9"/>
  <c r="B50" i="9"/>
  <c r="N47" i="9"/>
  <c r="M47" i="9"/>
  <c r="C47" i="9"/>
  <c r="B47" i="9"/>
  <c r="N44" i="9"/>
  <c r="M44" i="9"/>
  <c r="C44" i="9"/>
  <c r="B44" i="9"/>
  <c r="N41" i="9"/>
  <c r="M41" i="9"/>
  <c r="C41" i="9"/>
  <c r="B41" i="9"/>
  <c r="N38" i="9"/>
  <c r="M38" i="9"/>
  <c r="C38" i="9"/>
  <c r="B38" i="9"/>
  <c r="N35" i="9"/>
  <c r="M35" i="9"/>
  <c r="C35" i="9"/>
  <c r="B35" i="9"/>
  <c r="N26" i="9"/>
  <c r="M26" i="9"/>
  <c r="C26" i="9"/>
  <c r="B26" i="9"/>
  <c r="N23" i="9"/>
  <c r="M23" i="9"/>
  <c r="C23" i="9"/>
  <c r="B23" i="9"/>
  <c r="N20" i="9"/>
  <c r="M20" i="9"/>
  <c r="C20" i="9"/>
  <c r="B20" i="9"/>
  <c r="N17" i="9"/>
  <c r="M17" i="9"/>
  <c r="C17" i="9"/>
  <c r="B17" i="9"/>
  <c r="N14" i="9"/>
  <c r="M14" i="9"/>
  <c r="C14" i="9"/>
  <c r="B14" i="9"/>
  <c r="N11" i="9"/>
  <c r="M11" i="9"/>
  <c r="C11" i="9"/>
  <c r="B11" i="9"/>
  <c r="N8" i="9"/>
  <c r="M8" i="9"/>
  <c r="C8" i="9"/>
  <c r="B8" i="9"/>
  <c r="N5" i="9"/>
  <c r="M5" i="9"/>
  <c r="C5" i="9"/>
  <c r="B5" i="9"/>
  <c r="N176" i="8"/>
  <c r="M176" i="8"/>
  <c r="C176" i="8"/>
  <c r="B176" i="8"/>
  <c r="N173" i="8"/>
  <c r="M173" i="8"/>
  <c r="C173" i="8"/>
  <c r="B173" i="8"/>
  <c r="N170" i="8"/>
  <c r="M170" i="8"/>
  <c r="C170" i="8"/>
  <c r="B170" i="8"/>
  <c r="N167" i="8"/>
  <c r="M167" i="8"/>
  <c r="C167" i="8"/>
  <c r="B167" i="8"/>
  <c r="N164" i="8"/>
  <c r="M164" i="8"/>
  <c r="C164" i="8"/>
  <c r="B164" i="8"/>
  <c r="N161" i="8"/>
  <c r="M161" i="8"/>
  <c r="C161" i="8"/>
  <c r="B161" i="8"/>
  <c r="N158" i="8"/>
  <c r="M158" i="8"/>
  <c r="C158" i="8"/>
  <c r="B158" i="8"/>
  <c r="N155" i="8"/>
  <c r="M155" i="8"/>
  <c r="C155" i="8"/>
  <c r="B155" i="8"/>
  <c r="N146" i="8"/>
  <c r="M146" i="8"/>
  <c r="C146" i="8"/>
  <c r="B146" i="8"/>
  <c r="N143" i="8"/>
  <c r="M143" i="8"/>
  <c r="C143" i="8"/>
  <c r="B143" i="8"/>
  <c r="N140" i="8"/>
  <c r="M140" i="8"/>
  <c r="C140" i="8"/>
  <c r="B140" i="8"/>
  <c r="N137" i="8"/>
  <c r="M137" i="8"/>
  <c r="C137" i="8"/>
  <c r="B137" i="8"/>
  <c r="N134" i="8"/>
  <c r="M134" i="8"/>
  <c r="C134" i="8"/>
  <c r="B134" i="8"/>
  <c r="N131" i="8"/>
  <c r="M131" i="8"/>
  <c r="C131" i="8"/>
  <c r="B131" i="8"/>
  <c r="N128" i="8"/>
  <c r="M128" i="8"/>
  <c r="C128" i="8"/>
  <c r="B128" i="8"/>
  <c r="N125" i="8"/>
  <c r="M125" i="8"/>
  <c r="C125" i="8"/>
  <c r="B125" i="8"/>
  <c r="N116" i="8"/>
  <c r="M116" i="8"/>
  <c r="C116" i="8"/>
  <c r="B116" i="8"/>
  <c r="N113" i="8"/>
  <c r="M113" i="8"/>
  <c r="C113" i="8"/>
  <c r="B113" i="8"/>
  <c r="N110" i="8"/>
  <c r="M110" i="8"/>
  <c r="C110" i="8"/>
  <c r="B110" i="8"/>
  <c r="N107" i="8"/>
  <c r="M107" i="8"/>
  <c r="C107" i="8"/>
  <c r="B107" i="8"/>
  <c r="N104" i="8"/>
  <c r="M104" i="8"/>
  <c r="C104" i="8"/>
  <c r="B104" i="8"/>
  <c r="N101" i="8"/>
  <c r="M101" i="8"/>
  <c r="C101" i="8"/>
  <c r="B101" i="8"/>
  <c r="N98" i="8"/>
  <c r="M98" i="8"/>
  <c r="C98" i="8"/>
  <c r="B98" i="8"/>
  <c r="N95" i="8"/>
  <c r="M95" i="8"/>
  <c r="C95" i="8"/>
  <c r="B95" i="8"/>
  <c r="N86" i="8"/>
  <c r="M86" i="8"/>
  <c r="C86" i="8"/>
  <c r="B86" i="8"/>
  <c r="N83" i="8"/>
  <c r="M83" i="8"/>
  <c r="C83" i="8"/>
  <c r="B83" i="8"/>
  <c r="N80" i="8"/>
  <c r="M80" i="8"/>
  <c r="C80" i="8"/>
  <c r="B80" i="8"/>
  <c r="N77" i="8"/>
  <c r="M77" i="8"/>
  <c r="C77" i="8"/>
  <c r="B77" i="8"/>
  <c r="N74" i="8"/>
  <c r="M74" i="8"/>
  <c r="C74" i="8"/>
  <c r="B74" i="8"/>
  <c r="N71" i="8"/>
  <c r="M71" i="8"/>
  <c r="C71" i="8"/>
  <c r="B71" i="8"/>
  <c r="N68" i="8"/>
  <c r="M68" i="8"/>
  <c r="C68" i="8"/>
  <c r="B68" i="8"/>
  <c r="N65" i="8"/>
  <c r="M65" i="8"/>
  <c r="C65" i="8"/>
  <c r="B65" i="8"/>
  <c r="N56" i="8"/>
  <c r="M56" i="8"/>
  <c r="C56" i="8"/>
  <c r="B56" i="8"/>
  <c r="N53" i="8"/>
  <c r="M53" i="8"/>
  <c r="C53" i="8"/>
  <c r="B53" i="8"/>
  <c r="N50" i="8"/>
  <c r="M50" i="8"/>
  <c r="C50" i="8"/>
  <c r="B50" i="8"/>
  <c r="N47" i="8"/>
  <c r="M47" i="8"/>
  <c r="C47" i="8"/>
  <c r="B47" i="8"/>
  <c r="N44" i="8"/>
  <c r="M44" i="8"/>
  <c r="C44" i="8"/>
  <c r="B44" i="8"/>
  <c r="N41" i="8"/>
  <c r="M41" i="8"/>
  <c r="C41" i="8"/>
  <c r="B41" i="8"/>
  <c r="N38" i="8"/>
  <c r="M38" i="8"/>
  <c r="C38" i="8"/>
  <c r="B38" i="8"/>
  <c r="N35" i="8"/>
  <c r="M35" i="8"/>
  <c r="C35" i="8"/>
  <c r="B35" i="8"/>
  <c r="N26" i="8"/>
  <c r="M26" i="8"/>
  <c r="C26" i="8"/>
  <c r="B26" i="8"/>
  <c r="N23" i="8"/>
  <c r="M23" i="8"/>
  <c r="C23" i="8"/>
  <c r="B23" i="8"/>
  <c r="N20" i="8"/>
  <c r="M20" i="8"/>
  <c r="C20" i="8"/>
  <c r="B20" i="8"/>
  <c r="N17" i="8"/>
  <c r="M17" i="8"/>
  <c r="C17" i="8"/>
  <c r="B17" i="8"/>
  <c r="N14" i="8"/>
  <c r="M14" i="8"/>
  <c r="C14" i="8"/>
  <c r="B14" i="8"/>
  <c r="N11" i="8"/>
  <c r="M11" i="8"/>
  <c r="C11" i="8"/>
  <c r="B11" i="8"/>
  <c r="N8" i="8"/>
  <c r="M8" i="8"/>
  <c r="C8" i="8"/>
  <c r="B8" i="8"/>
  <c r="N5" i="8"/>
  <c r="M5" i="8"/>
  <c r="C5" i="8"/>
  <c r="B5" i="8"/>
  <c r="A45" i="6"/>
  <c r="A44" i="6"/>
  <c r="A43" i="6"/>
  <c r="A42" i="6"/>
  <c r="A41" i="6"/>
  <c r="A40" i="6"/>
  <c r="A39" i="6"/>
  <c r="A38" i="6"/>
  <c r="A37" i="6"/>
  <c r="A36" i="6"/>
  <c r="A35" i="6"/>
  <c r="A34" i="6"/>
  <c r="A33" i="6"/>
  <c r="A32" i="6"/>
  <c r="A31" i="6"/>
  <c r="A30" i="6"/>
  <c r="M8" i="6"/>
  <c r="M7" i="6"/>
  <c r="M6" i="6"/>
  <c r="H53" i="5"/>
  <c r="AZ52" i="5"/>
  <c r="AZ53" i="5" s="1"/>
  <c r="AN52" i="5"/>
  <c r="AN53" i="5" s="1"/>
  <c r="AL21" i="3" s="1"/>
  <c r="BF51" i="5"/>
  <c r="BE51" i="5"/>
  <c r="BF52" i="5" s="1"/>
  <c r="BF53" i="5" s="1"/>
  <c r="BC51" i="5"/>
  <c r="BB51" i="5"/>
  <c r="BC52" i="5" s="1"/>
  <c r="BC53" i="5" s="1"/>
  <c r="AZ51" i="5"/>
  <c r="AY51" i="5"/>
  <c r="AW51" i="5"/>
  <c r="AV51" i="5"/>
  <c r="AW52" i="5" s="1"/>
  <c r="AW53" i="5" s="1"/>
  <c r="AT51" i="5"/>
  <c r="AS51" i="5"/>
  <c r="AT52" i="5" s="1"/>
  <c r="AT53" i="5" s="1"/>
  <c r="AQ51" i="5"/>
  <c r="AP51" i="5"/>
  <c r="AQ52" i="5" s="1"/>
  <c r="AQ53" i="5" s="1"/>
  <c r="AN51" i="5"/>
  <c r="AM51" i="5"/>
  <c r="AK51" i="5"/>
  <c r="AJ51" i="5"/>
  <c r="AK52" i="5" s="1"/>
  <c r="AK53" i="5" s="1"/>
  <c r="AL20" i="3" s="1"/>
  <c r="AF51" i="5"/>
  <c r="AE51" i="5"/>
  <c r="AC51" i="5"/>
  <c r="AC53" i="5" s="1"/>
  <c r="AB51" i="5"/>
  <c r="Y51" i="5"/>
  <c r="Z51" i="5" s="1"/>
  <c r="Z53" i="5" s="1"/>
  <c r="V51" i="5"/>
  <c r="W51" i="5" s="1"/>
  <c r="W53" i="5" s="1"/>
  <c r="S51" i="5"/>
  <c r="T51" i="5" s="1"/>
  <c r="T53" i="5" s="1"/>
  <c r="P51" i="5"/>
  <c r="Q51" i="5" s="1"/>
  <c r="Q53" i="5" s="1"/>
  <c r="M51" i="5"/>
  <c r="N51" i="5" s="1"/>
  <c r="N53" i="5" s="1"/>
  <c r="K51" i="5"/>
  <c r="K53" i="5" s="1"/>
  <c r="J51" i="5"/>
  <c r="G51" i="5"/>
  <c r="H51" i="5" s="1"/>
  <c r="D51" i="5"/>
  <c r="C51" i="5"/>
  <c r="AN50" i="5"/>
  <c r="K50" i="5"/>
  <c r="BF49" i="5"/>
  <c r="BF50" i="5" s="1"/>
  <c r="AZ49" i="5"/>
  <c r="AZ50" i="5" s="1"/>
  <c r="AT49" i="5"/>
  <c r="AT50" i="5" s="1"/>
  <c r="AN49" i="5"/>
  <c r="BF48" i="5"/>
  <c r="BE48" i="5"/>
  <c r="BC48" i="5"/>
  <c r="BB48" i="5"/>
  <c r="BC49" i="5" s="1"/>
  <c r="BC50" i="5" s="1"/>
  <c r="AZ48" i="5"/>
  <c r="AY48" i="5"/>
  <c r="AW48" i="5"/>
  <c r="AV48" i="5"/>
  <c r="AW49" i="5" s="1"/>
  <c r="AW50" i="5" s="1"/>
  <c r="AJ24" i="3" s="1"/>
  <c r="AT48" i="5"/>
  <c r="AS48" i="5"/>
  <c r="AQ48" i="5"/>
  <c r="AP48" i="5"/>
  <c r="AQ49" i="5" s="1"/>
  <c r="AQ50" i="5" s="1"/>
  <c r="AN48" i="5"/>
  <c r="AM48" i="5"/>
  <c r="AK48" i="5"/>
  <c r="AJ48" i="5"/>
  <c r="AK49" i="5" s="1"/>
  <c r="AK50" i="5" s="1"/>
  <c r="AF48" i="5"/>
  <c r="AE48" i="5"/>
  <c r="AB48" i="5"/>
  <c r="AC48" i="5" s="1"/>
  <c r="AC50" i="5" s="1"/>
  <c r="Z48" i="5"/>
  <c r="Z50" i="5" s="1"/>
  <c r="Y48" i="5"/>
  <c r="V48" i="5"/>
  <c r="W48" i="5" s="1"/>
  <c r="W50" i="5" s="1"/>
  <c r="T48" i="5"/>
  <c r="T50" i="5" s="1"/>
  <c r="S48" i="5"/>
  <c r="P48" i="5"/>
  <c r="Q48" i="5" s="1"/>
  <c r="Q50" i="5" s="1"/>
  <c r="N48" i="5"/>
  <c r="N50" i="5" s="1"/>
  <c r="M48" i="5"/>
  <c r="J48" i="5"/>
  <c r="K48" i="5" s="1"/>
  <c r="H48" i="5"/>
  <c r="H50" i="5" s="1"/>
  <c r="G48" i="5"/>
  <c r="D48" i="5"/>
  <c r="C48" i="5"/>
  <c r="T47" i="5"/>
  <c r="H47" i="5"/>
  <c r="BF46" i="5"/>
  <c r="BF47" i="5" s="1"/>
  <c r="AZ46" i="5"/>
  <c r="AZ47" i="5" s="1"/>
  <c r="AW46" i="5"/>
  <c r="AW47" i="5" s="1"/>
  <c r="AT46" i="5"/>
  <c r="AT47" i="5" s="1"/>
  <c r="AN46" i="5"/>
  <c r="AN47" i="5" s="1"/>
  <c r="BF45" i="5"/>
  <c r="BE45" i="5"/>
  <c r="BC45" i="5"/>
  <c r="BB45" i="5"/>
  <c r="BC46" i="5" s="1"/>
  <c r="BC47" i="5" s="1"/>
  <c r="AZ45" i="5"/>
  <c r="AY45" i="5"/>
  <c r="AW45" i="5"/>
  <c r="AV45" i="5"/>
  <c r="AT45" i="5"/>
  <c r="AS45" i="5"/>
  <c r="AQ45" i="5"/>
  <c r="AP45" i="5"/>
  <c r="AQ46" i="5" s="1"/>
  <c r="AQ47" i="5" s="1"/>
  <c r="AN45" i="5"/>
  <c r="AM45" i="5"/>
  <c r="AK45" i="5"/>
  <c r="AJ45" i="5"/>
  <c r="AK46" i="5" s="1"/>
  <c r="AK47" i="5" s="1"/>
  <c r="AF45" i="5"/>
  <c r="AE45" i="5"/>
  <c r="AC45" i="5"/>
  <c r="AC47" i="5" s="1"/>
  <c r="AB45" i="5"/>
  <c r="Z45" i="5"/>
  <c r="Z47" i="5" s="1"/>
  <c r="Y45" i="5"/>
  <c r="W45" i="5"/>
  <c r="W47" i="5" s="1"/>
  <c r="V45" i="5"/>
  <c r="T45" i="5"/>
  <c r="S45" i="5"/>
  <c r="Q45" i="5"/>
  <c r="Q47" i="5" s="1"/>
  <c r="P45" i="5"/>
  <c r="N45" i="5"/>
  <c r="N47" i="5" s="1"/>
  <c r="M45" i="5"/>
  <c r="K45" i="5"/>
  <c r="K47" i="5" s="1"/>
  <c r="J45" i="5"/>
  <c r="H45" i="5"/>
  <c r="G45" i="5"/>
  <c r="D45" i="5"/>
  <c r="C45" i="5"/>
  <c r="AC44" i="5"/>
  <c r="BF43" i="5"/>
  <c r="BF44" i="5" s="1"/>
  <c r="AZ43" i="5"/>
  <c r="AZ44" i="5" s="1"/>
  <c r="AT43" i="5"/>
  <c r="AT44" i="5" s="1"/>
  <c r="AN43" i="5"/>
  <c r="AN44" i="5" s="1"/>
  <c r="BF42" i="5"/>
  <c r="BE42" i="5"/>
  <c r="BC42" i="5"/>
  <c r="BB42" i="5"/>
  <c r="BC43" i="5" s="1"/>
  <c r="BC44" i="5" s="1"/>
  <c r="AZ42" i="5"/>
  <c r="AY42" i="5"/>
  <c r="AW42" i="5"/>
  <c r="AV42" i="5"/>
  <c r="AW43" i="5" s="1"/>
  <c r="AW44" i="5" s="1"/>
  <c r="AF24" i="3" s="1"/>
  <c r="AT42" i="5"/>
  <c r="AS42" i="5"/>
  <c r="AQ42" i="5"/>
  <c r="AP42" i="5"/>
  <c r="AQ43" i="5" s="1"/>
  <c r="AQ44" i="5" s="1"/>
  <c r="AN42" i="5"/>
  <c r="AM42" i="5"/>
  <c r="AK42" i="5"/>
  <c r="AJ42" i="5"/>
  <c r="AK43" i="5" s="1"/>
  <c r="AK44" i="5" s="1"/>
  <c r="AF42" i="5"/>
  <c r="AE42" i="5"/>
  <c r="AB42" i="5"/>
  <c r="AC42" i="5" s="1"/>
  <c r="Z42" i="5"/>
  <c r="Z44" i="5" s="1"/>
  <c r="Y42" i="5"/>
  <c r="V42" i="5"/>
  <c r="W42" i="5" s="1"/>
  <c r="W44" i="5" s="1"/>
  <c r="T42" i="5"/>
  <c r="T44" i="5" s="1"/>
  <c r="S42" i="5"/>
  <c r="P42" i="5"/>
  <c r="Q42" i="5" s="1"/>
  <c r="Q44" i="5" s="1"/>
  <c r="N42" i="5"/>
  <c r="N44" i="5" s="1"/>
  <c r="M42" i="5"/>
  <c r="J42" i="5"/>
  <c r="K42" i="5" s="1"/>
  <c r="K44" i="5" s="1"/>
  <c r="H42" i="5"/>
  <c r="H44" i="5" s="1"/>
  <c r="G42" i="5"/>
  <c r="D42" i="5"/>
  <c r="C42" i="5"/>
  <c r="W41" i="5"/>
  <c r="T41" i="5"/>
  <c r="H41" i="5"/>
  <c r="BF40" i="5"/>
  <c r="BF41" i="5" s="1"/>
  <c r="AD27" i="3" s="1"/>
  <c r="AZ40" i="5"/>
  <c r="AZ41" i="5" s="1"/>
  <c r="AW40" i="5"/>
  <c r="AW41" i="5" s="1"/>
  <c r="AT40" i="5"/>
  <c r="AT41" i="5" s="1"/>
  <c r="AN40" i="5"/>
  <c r="AN41" i="5" s="1"/>
  <c r="AD21" i="3" s="1"/>
  <c r="BF39" i="5"/>
  <c r="BE39" i="5"/>
  <c r="BC39" i="5"/>
  <c r="BB39" i="5"/>
  <c r="BC40" i="5" s="1"/>
  <c r="BC41" i="5" s="1"/>
  <c r="AZ39" i="5"/>
  <c r="AY39" i="5"/>
  <c r="AW39" i="5"/>
  <c r="AV39" i="5"/>
  <c r="AT39" i="5"/>
  <c r="AS39" i="5"/>
  <c r="AQ39" i="5"/>
  <c r="AP39" i="5"/>
  <c r="AQ40" i="5" s="1"/>
  <c r="AQ41" i="5" s="1"/>
  <c r="AN39" i="5"/>
  <c r="AM39" i="5"/>
  <c r="AK39" i="5"/>
  <c r="AJ39" i="5"/>
  <c r="AK40" i="5" s="1"/>
  <c r="AK41" i="5" s="1"/>
  <c r="AF39" i="5"/>
  <c r="AE39" i="5"/>
  <c r="AC39" i="5"/>
  <c r="AC41" i="5" s="1"/>
  <c r="AB39" i="5"/>
  <c r="Z39" i="5"/>
  <c r="Z41" i="5" s="1"/>
  <c r="Y39" i="5"/>
  <c r="W39" i="5"/>
  <c r="V39" i="5"/>
  <c r="T39" i="5"/>
  <c r="S39" i="5"/>
  <c r="Q39" i="5"/>
  <c r="Q41" i="5" s="1"/>
  <c r="P39" i="5"/>
  <c r="N39" i="5"/>
  <c r="N41" i="5" s="1"/>
  <c r="M39" i="5"/>
  <c r="K39" i="5"/>
  <c r="K41" i="5" s="1"/>
  <c r="J39" i="5"/>
  <c r="H39" i="5"/>
  <c r="G39" i="5"/>
  <c r="D39" i="5"/>
  <c r="C39" i="5"/>
  <c r="H38" i="5"/>
  <c r="AZ37" i="5"/>
  <c r="AZ38" i="5" s="1"/>
  <c r="AN37" i="5"/>
  <c r="AN38" i="5" s="1"/>
  <c r="BF36" i="5"/>
  <c r="BE36" i="5"/>
  <c r="BF37" i="5" s="1"/>
  <c r="BF38" i="5" s="1"/>
  <c r="BC36" i="5"/>
  <c r="BB36" i="5"/>
  <c r="BC37" i="5" s="1"/>
  <c r="BC38" i="5" s="1"/>
  <c r="AZ36" i="5"/>
  <c r="AY36" i="5"/>
  <c r="AW36" i="5"/>
  <c r="AV36" i="5"/>
  <c r="AW37" i="5" s="1"/>
  <c r="AW38" i="5" s="1"/>
  <c r="AT36" i="5"/>
  <c r="AS36" i="5"/>
  <c r="AT37" i="5" s="1"/>
  <c r="AT38" i="5" s="1"/>
  <c r="AQ36" i="5"/>
  <c r="AP36" i="5"/>
  <c r="AQ37" i="5" s="1"/>
  <c r="AQ38" i="5" s="1"/>
  <c r="AN36" i="5"/>
  <c r="AM36" i="5"/>
  <c r="AK36" i="5"/>
  <c r="AJ36" i="5"/>
  <c r="AK37" i="5" s="1"/>
  <c r="AK38" i="5" s="1"/>
  <c r="AF36" i="5"/>
  <c r="AE36" i="5"/>
  <c r="AB36" i="5"/>
  <c r="AC36" i="5" s="1"/>
  <c r="AC38" i="5" s="1"/>
  <c r="Y36" i="5"/>
  <c r="Z36" i="5" s="1"/>
  <c r="Z38" i="5" s="1"/>
  <c r="V36" i="5"/>
  <c r="W36" i="5" s="1"/>
  <c r="W38" i="5" s="1"/>
  <c r="AB16" i="3" s="1"/>
  <c r="S36" i="5"/>
  <c r="T36" i="5" s="1"/>
  <c r="T38" i="5" s="1"/>
  <c r="Q36" i="5"/>
  <c r="Q38" i="5" s="1"/>
  <c r="P36" i="5"/>
  <c r="M36" i="5"/>
  <c r="N36" i="5" s="1"/>
  <c r="N38" i="5" s="1"/>
  <c r="J36" i="5"/>
  <c r="K36" i="5" s="1"/>
  <c r="K38" i="5" s="1"/>
  <c r="G36" i="5"/>
  <c r="H36" i="5" s="1"/>
  <c r="D36" i="5"/>
  <c r="C36" i="5"/>
  <c r="H35" i="5"/>
  <c r="AZ34" i="5"/>
  <c r="AZ35" i="5" s="1"/>
  <c r="AN34" i="5"/>
  <c r="AN35" i="5" s="1"/>
  <c r="BF33" i="5"/>
  <c r="BE33" i="5"/>
  <c r="BF34" i="5" s="1"/>
  <c r="BF35" i="5" s="1"/>
  <c r="BC33" i="5"/>
  <c r="BB33" i="5"/>
  <c r="BC34" i="5" s="1"/>
  <c r="BC35" i="5" s="1"/>
  <c r="AZ33" i="5"/>
  <c r="AY33" i="5"/>
  <c r="AW33" i="5"/>
  <c r="AV33" i="5"/>
  <c r="AW34" i="5" s="1"/>
  <c r="AW35" i="5" s="1"/>
  <c r="AT33" i="5"/>
  <c r="AS33" i="5"/>
  <c r="AT34" i="5" s="1"/>
  <c r="AT35" i="5" s="1"/>
  <c r="AQ33" i="5"/>
  <c r="AP33" i="5"/>
  <c r="AQ34" i="5" s="1"/>
  <c r="AQ35" i="5" s="1"/>
  <c r="AN33" i="5"/>
  <c r="AM33" i="5"/>
  <c r="AK33" i="5"/>
  <c r="AJ33" i="5"/>
  <c r="AK34" i="5" s="1"/>
  <c r="AK35" i="5" s="1"/>
  <c r="AF33" i="5"/>
  <c r="AE33" i="5"/>
  <c r="AB33" i="5"/>
  <c r="AC33" i="5" s="1"/>
  <c r="AC35" i="5" s="1"/>
  <c r="Y33" i="5"/>
  <c r="Z33" i="5" s="1"/>
  <c r="Z35" i="5" s="1"/>
  <c r="V33" i="5"/>
  <c r="W33" i="5" s="1"/>
  <c r="W35" i="5" s="1"/>
  <c r="Z16" i="3" s="1"/>
  <c r="S33" i="5"/>
  <c r="T33" i="5" s="1"/>
  <c r="T35" i="5" s="1"/>
  <c r="Q33" i="5"/>
  <c r="Q35" i="5" s="1"/>
  <c r="P33" i="5"/>
  <c r="M33" i="5"/>
  <c r="N33" i="5" s="1"/>
  <c r="N35" i="5" s="1"/>
  <c r="J33" i="5"/>
  <c r="K33" i="5" s="1"/>
  <c r="K35" i="5" s="1"/>
  <c r="G33" i="5"/>
  <c r="H33" i="5" s="1"/>
  <c r="D33" i="5"/>
  <c r="C33" i="5"/>
  <c r="H32" i="5"/>
  <c r="AZ31" i="5"/>
  <c r="AZ32" i="5" s="1"/>
  <c r="AN31" i="5"/>
  <c r="AN32" i="5" s="1"/>
  <c r="BF30" i="5"/>
  <c r="BE30" i="5"/>
  <c r="BF31" i="5" s="1"/>
  <c r="BF32" i="5" s="1"/>
  <c r="BC30" i="5"/>
  <c r="BB30" i="5"/>
  <c r="BC31" i="5" s="1"/>
  <c r="BC32" i="5" s="1"/>
  <c r="AZ30" i="5"/>
  <c r="AY30" i="5"/>
  <c r="AW30" i="5"/>
  <c r="AV30" i="5"/>
  <c r="AW31" i="5" s="1"/>
  <c r="AW32" i="5" s="1"/>
  <c r="AT30" i="5"/>
  <c r="AS30" i="5"/>
  <c r="AT31" i="5" s="1"/>
  <c r="AT32" i="5" s="1"/>
  <c r="AQ30" i="5"/>
  <c r="AP30" i="5"/>
  <c r="AQ31" i="5" s="1"/>
  <c r="AQ32" i="5" s="1"/>
  <c r="AN30" i="5"/>
  <c r="AM30" i="5"/>
  <c r="AK30" i="5"/>
  <c r="AJ30" i="5"/>
  <c r="AK31" i="5" s="1"/>
  <c r="AK32" i="5" s="1"/>
  <c r="AF30" i="5"/>
  <c r="AE30" i="5"/>
  <c r="AB30" i="5"/>
  <c r="AC30" i="5" s="1"/>
  <c r="AC32" i="5" s="1"/>
  <c r="Y30" i="5"/>
  <c r="Z30" i="5" s="1"/>
  <c r="Z32" i="5" s="1"/>
  <c r="V30" i="5"/>
  <c r="W30" i="5" s="1"/>
  <c r="W32" i="5" s="1"/>
  <c r="X16" i="3" s="1"/>
  <c r="S30" i="5"/>
  <c r="T30" i="5" s="1"/>
  <c r="T32" i="5" s="1"/>
  <c r="Q30" i="5"/>
  <c r="Q32" i="5" s="1"/>
  <c r="P30" i="5"/>
  <c r="M30" i="5"/>
  <c r="N30" i="5" s="1"/>
  <c r="N32" i="5" s="1"/>
  <c r="J30" i="5"/>
  <c r="K30" i="5" s="1"/>
  <c r="K32" i="5" s="1"/>
  <c r="G30" i="5"/>
  <c r="H30" i="5" s="1"/>
  <c r="D30" i="5"/>
  <c r="C30" i="5"/>
  <c r="BF27" i="5"/>
  <c r="BE27" i="5"/>
  <c r="BF28" i="5" s="1"/>
  <c r="BF29" i="5" s="1"/>
  <c r="BC27" i="5"/>
  <c r="BB27" i="5"/>
  <c r="BC28" i="5" s="1"/>
  <c r="BC29" i="5" s="1"/>
  <c r="AZ27" i="5"/>
  <c r="AY27" i="5"/>
  <c r="AW27" i="5"/>
  <c r="AV27" i="5"/>
  <c r="AW28" i="5" s="1"/>
  <c r="AT27" i="5"/>
  <c r="AS27" i="5"/>
  <c r="AQ27" i="5"/>
  <c r="AP27" i="5"/>
  <c r="AN27" i="5"/>
  <c r="AM27" i="5"/>
  <c r="AK27" i="5"/>
  <c r="AJ27" i="5"/>
  <c r="AK28" i="5" s="1"/>
  <c r="AF27" i="5"/>
  <c r="AE27" i="5"/>
  <c r="AC27" i="5"/>
  <c r="AC29" i="5" s="1"/>
  <c r="AB27" i="5"/>
  <c r="Y27" i="5"/>
  <c r="Z27" i="5" s="1"/>
  <c r="Z29" i="5" s="1"/>
  <c r="V27" i="5"/>
  <c r="S27" i="5"/>
  <c r="P27" i="5"/>
  <c r="M27" i="5"/>
  <c r="J27" i="5"/>
  <c r="G27" i="5"/>
  <c r="D27" i="5"/>
  <c r="C27" i="5"/>
  <c r="AW25" i="5"/>
  <c r="AN25" i="5"/>
  <c r="BF24" i="5"/>
  <c r="BE24" i="5"/>
  <c r="BF25" i="5" s="1"/>
  <c r="BF26" i="5" s="1"/>
  <c r="BC24" i="5"/>
  <c r="BB24" i="5"/>
  <c r="BC25" i="5" s="1"/>
  <c r="BC26" i="5" s="1"/>
  <c r="AZ24" i="5"/>
  <c r="AY24" i="5"/>
  <c r="AW24" i="5"/>
  <c r="AV24" i="5"/>
  <c r="AT24" i="5"/>
  <c r="AS24" i="5"/>
  <c r="AQ24" i="5"/>
  <c r="AP24" i="5"/>
  <c r="AN24" i="5"/>
  <c r="AM24" i="5"/>
  <c r="AK24" i="5"/>
  <c r="AJ24" i="5"/>
  <c r="AK25" i="5" s="1"/>
  <c r="AF24" i="5"/>
  <c r="AE24" i="5"/>
  <c r="AC24" i="5"/>
  <c r="AC26" i="5" s="1"/>
  <c r="T18" i="3" s="1"/>
  <c r="AB24" i="5"/>
  <c r="Y24" i="5"/>
  <c r="Z24" i="5" s="1"/>
  <c r="Z26" i="5" s="1"/>
  <c r="V24" i="5"/>
  <c r="S24" i="5"/>
  <c r="P24" i="5"/>
  <c r="Q24" i="5" s="1"/>
  <c r="M24" i="5"/>
  <c r="J24" i="5"/>
  <c r="G24" i="5"/>
  <c r="H24" i="5" s="1"/>
  <c r="D24" i="5"/>
  <c r="C24" i="5"/>
  <c r="Z23" i="5"/>
  <c r="BC22" i="5"/>
  <c r="BC23" i="5" s="1"/>
  <c r="AQ22" i="5"/>
  <c r="AN22" i="5"/>
  <c r="BF21" i="5"/>
  <c r="BE21" i="5"/>
  <c r="BF22" i="5" s="1"/>
  <c r="BF23" i="5" s="1"/>
  <c r="BC21" i="5"/>
  <c r="BB21" i="5"/>
  <c r="AZ21" i="5"/>
  <c r="AY21" i="5"/>
  <c r="AZ22" i="5" s="1"/>
  <c r="AW21" i="5"/>
  <c r="AV21" i="5"/>
  <c r="AW22" i="5" s="1"/>
  <c r="AT21" i="5"/>
  <c r="AS21" i="5"/>
  <c r="AQ21" i="5"/>
  <c r="AP21" i="5"/>
  <c r="AN21" i="5"/>
  <c r="AM21" i="5"/>
  <c r="AK21" i="5"/>
  <c r="AJ21" i="5"/>
  <c r="AK22" i="5" s="1"/>
  <c r="AF21" i="5"/>
  <c r="AE21" i="5"/>
  <c r="AC21" i="5"/>
  <c r="AC23" i="5" s="1"/>
  <c r="AB21" i="5"/>
  <c r="Y21" i="5"/>
  <c r="Z21" i="5" s="1"/>
  <c r="V21" i="5"/>
  <c r="S21" i="5"/>
  <c r="Q21" i="5"/>
  <c r="P21" i="5"/>
  <c r="M21" i="5"/>
  <c r="K21" i="5"/>
  <c r="J21" i="5"/>
  <c r="G21" i="5"/>
  <c r="D21" i="5"/>
  <c r="C21" i="5"/>
  <c r="BC19" i="5"/>
  <c r="BC20" i="5" s="1"/>
  <c r="AQ19" i="5"/>
  <c r="AN19" i="5"/>
  <c r="BF18" i="5"/>
  <c r="BE18" i="5"/>
  <c r="BF19" i="5" s="1"/>
  <c r="BF20" i="5" s="1"/>
  <c r="BC18" i="5"/>
  <c r="BB18" i="5"/>
  <c r="AZ18" i="5"/>
  <c r="AY18" i="5"/>
  <c r="AZ19" i="5" s="1"/>
  <c r="AW18" i="5"/>
  <c r="AV18" i="5"/>
  <c r="AW19" i="5" s="1"/>
  <c r="AT18" i="5"/>
  <c r="AS18" i="5"/>
  <c r="AQ18" i="5"/>
  <c r="AP18" i="5"/>
  <c r="AN18" i="5"/>
  <c r="AM18" i="5"/>
  <c r="AK18" i="5"/>
  <c r="AJ18" i="5"/>
  <c r="AK19" i="5" s="1"/>
  <c r="AF18" i="5"/>
  <c r="AE18" i="5"/>
  <c r="AC18" i="5"/>
  <c r="AC20" i="5" s="1"/>
  <c r="AB18" i="5"/>
  <c r="Y18" i="5"/>
  <c r="Z18" i="5" s="1"/>
  <c r="Z20" i="5" s="1"/>
  <c r="V18" i="5"/>
  <c r="S18" i="5"/>
  <c r="Q18" i="5"/>
  <c r="P18" i="5"/>
  <c r="M18" i="5"/>
  <c r="K18" i="5"/>
  <c r="J18" i="5"/>
  <c r="G18" i="5"/>
  <c r="D18" i="5"/>
  <c r="C18" i="5"/>
  <c r="BC16" i="5"/>
  <c r="BC17" i="5" s="1"/>
  <c r="AQ16" i="5"/>
  <c r="AN16" i="5"/>
  <c r="BF15" i="5"/>
  <c r="BE15" i="5"/>
  <c r="BF16" i="5" s="1"/>
  <c r="BF17" i="5" s="1"/>
  <c r="BC15" i="5"/>
  <c r="BB15" i="5"/>
  <c r="AZ15" i="5"/>
  <c r="AY15" i="5"/>
  <c r="AZ16" i="5" s="1"/>
  <c r="AW15" i="5"/>
  <c r="AV15" i="5"/>
  <c r="AW16" i="5" s="1"/>
  <c r="AT15" i="5"/>
  <c r="AS15" i="5"/>
  <c r="AQ15" i="5"/>
  <c r="AP15" i="5"/>
  <c r="AN15" i="5"/>
  <c r="AM15" i="5"/>
  <c r="AK15" i="5"/>
  <c r="AJ15" i="5"/>
  <c r="AK16" i="5" s="1"/>
  <c r="AF15" i="5"/>
  <c r="AE15" i="5"/>
  <c r="AC15" i="5"/>
  <c r="AC17" i="5" s="1"/>
  <c r="AB15" i="5"/>
  <c r="Y15" i="5"/>
  <c r="Z15" i="5" s="1"/>
  <c r="Z17" i="5" s="1"/>
  <c r="V15" i="5"/>
  <c r="S15" i="5"/>
  <c r="Q15" i="5"/>
  <c r="P15" i="5"/>
  <c r="M15" i="5"/>
  <c r="K15" i="5"/>
  <c r="J15" i="5"/>
  <c r="G15" i="5"/>
  <c r="D15" i="5"/>
  <c r="C15" i="5"/>
  <c r="BC13" i="5"/>
  <c r="BC14" i="5" s="1"/>
  <c r="AQ13" i="5"/>
  <c r="AN13" i="5"/>
  <c r="BF12" i="5"/>
  <c r="BE12" i="5"/>
  <c r="BF13" i="5" s="1"/>
  <c r="BF14" i="5" s="1"/>
  <c r="BC12" i="5"/>
  <c r="BB12" i="5"/>
  <c r="AZ12" i="5"/>
  <c r="AY12" i="5"/>
  <c r="AZ13" i="5" s="1"/>
  <c r="AW12" i="5"/>
  <c r="AV12" i="5"/>
  <c r="AW13" i="5" s="1"/>
  <c r="AT12" i="5"/>
  <c r="AS12" i="5"/>
  <c r="AQ12" i="5"/>
  <c r="AP12" i="5"/>
  <c r="AN12" i="5"/>
  <c r="AM12" i="5"/>
  <c r="AK12" i="5"/>
  <c r="AJ12" i="5"/>
  <c r="AK13" i="5" s="1"/>
  <c r="AF12" i="5"/>
  <c r="AE12" i="5"/>
  <c r="AC12" i="5"/>
  <c r="AC14" i="5" s="1"/>
  <c r="AB12" i="5"/>
  <c r="Y12" i="5"/>
  <c r="Z12" i="5" s="1"/>
  <c r="Z14" i="5" s="1"/>
  <c r="V12" i="5"/>
  <c r="S12" i="5"/>
  <c r="Q12" i="5"/>
  <c r="P12" i="5"/>
  <c r="M12" i="5"/>
  <c r="K12" i="5"/>
  <c r="J12" i="5"/>
  <c r="G12" i="5"/>
  <c r="D12" i="5"/>
  <c r="C12" i="5"/>
  <c r="BC10" i="5"/>
  <c r="BC11" i="5" s="1"/>
  <c r="AQ10" i="5"/>
  <c r="AN10" i="5"/>
  <c r="BF9" i="5"/>
  <c r="BE9" i="5"/>
  <c r="BF10" i="5" s="1"/>
  <c r="BF11" i="5" s="1"/>
  <c r="BC9" i="5"/>
  <c r="BB9" i="5"/>
  <c r="AZ9" i="5"/>
  <c r="AY9" i="5"/>
  <c r="AZ10" i="5" s="1"/>
  <c r="AW9" i="5"/>
  <c r="AV9" i="5"/>
  <c r="AW10" i="5" s="1"/>
  <c r="AT9" i="5"/>
  <c r="AS9" i="5"/>
  <c r="AQ9" i="5"/>
  <c r="AP9" i="5"/>
  <c r="AN9" i="5"/>
  <c r="AM9" i="5"/>
  <c r="AK9" i="5"/>
  <c r="AJ9" i="5"/>
  <c r="AK10" i="5" s="1"/>
  <c r="AF9" i="5"/>
  <c r="AE9" i="5"/>
  <c r="AC9" i="5"/>
  <c r="AC11" i="5" s="1"/>
  <c r="AB9" i="5"/>
  <c r="Y9" i="5"/>
  <c r="Z9" i="5" s="1"/>
  <c r="Z11" i="5" s="1"/>
  <c r="V9" i="5"/>
  <c r="S9" i="5"/>
  <c r="Q9" i="5"/>
  <c r="P9" i="5"/>
  <c r="M9" i="5"/>
  <c r="N9" i="5" s="1"/>
  <c r="K9" i="5"/>
  <c r="J9" i="5"/>
  <c r="G9" i="5"/>
  <c r="D9" i="5"/>
  <c r="C9" i="5"/>
  <c r="BC7" i="5"/>
  <c r="BC8" i="5" s="1"/>
  <c r="AQ7" i="5"/>
  <c r="AN7" i="5"/>
  <c r="BF6" i="5"/>
  <c r="BE6" i="5"/>
  <c r="BF7" i="5" s="1"/>
  <c r="BF8" i="5" s="1"/>
  <c r="BC6" i="5"/>
  <c r="BB6" i="5"/>
  <c r="AZ6" i="5"/>
  <c r="AY6" i="5"/>
  <c r="AW6" i="5"/>
  <c r="AV6" i="5"/>
  <c r="AW7" i="5" s="1"/>
  <c r="AW8" i="5" s="1"/>
  <c r="H24" i="3" s="1"/>
  <c r="AT6" i="5"/>
  <c r="AS6" i="5"/>
  <c r="AT7" i="5" s="1"/>
  <c r="AQ6" i="5"/>
  <c r="AP6" i="5"/>
  <c r="AN6" i="5"/>
  <c r="AM6" i="5"/>
  <c r="AN28" i="5" s="1"/>
  <c r="AK6" i="5"/>
  <c r="AJ6" i="5"/>
  <c r="AK7" i="5" s="1"/>
  <c r="AF6" i="5"/>
  <c r="AE6" i="5"/>
  <c r="AC6" i="5"/>
  <c r="AC8" i="5" s="1"/>
  <c r="AB6" i="5"/>
  <c r="Y6" i="5"/>
  <c r="Z6" i="5" s="1"/>
  <c r="Z8" i="5" s="1"/>
  <c r="V6" i="5"/>
  <c r="S6" i="5"/>
  <c r="T6" i="5" s="1"/>
  <c r="Q6" i="5"/>
  <c r="P6" i="5"/>
  <c r="M6" i="5"/>
  <c r="K6" i="5"/>
  <c r="J6" i="5"/>
  <c r="K27" i="5" s="1"/>
  <c r="G6" i="5"/>
  <c r="D6" i="5"/>
  <c r="C6" i="5"/>
  <c r="BD4" i="5"/>
  <c r="BA4" i="5"/>
  <c r="AX4" i="5"/>
  <c r="AU4" i="5"/>
  <c r="AR4" i="5"/>
  <c r="AO4" i="5"/>
  <c r="AL4" i="5"/>
  <c r="AI4" i="5"/>
  <c r="AA4" i="5"/>
  <c r="X4" i="5"/>
  <c r="U4" i="5"/>
  <c r="R4" i="5"/>
  <c r="O4" i="5"/>
  <c r="L4" i="5"/>
  <c r="I4" i="5"/>
  <c r="F4" i="5"/>
  <c r="AW53" i="4"/>
  <c r="Q53" i="4"/>
  <c r="BC52" i="4"/>
  <c r="BC53" i="4" s="1"/>
  <c r="AT52" i="4"/>
  <c r="AT53" i="4" s="1"/>
  <c r="AQ52" i="4"/>
  <c r="AQ53" i="4" s="1"/>
  <c r="AK22" i="3" s="1"/>
  <c r="BF51" i="4"/>
  <c r="BE51" i="4"/>
  <c r="BF52" i="4" s="1"/>
  <c r="BF53" i="4" s="1"/>
  <c r="BC51" i="4"/>
  <c r="BB51" i="4"/>
  <c r="AZ51" i="4"/>
  <c r="AY51" i="4"/>
  <c r="AZ52" i="4" s="1"/>
  <c r="AZ53" i="4" s="1"/>
  <c r="AW51" i="4"/>
  <c r="AV51" i="4"/>
  <c r="AW52" i="4" s="1"/>
  <c r="AT51" i="4"/>
  <c r="AS51" i="4"/>
  <c r="AQ51" i="4"/>
  <c r="AP51" i="4"/>
  <c r="AN51" i="4"/>
  <c r="AM51" i="4"/>
  <c r="AN52" i="4" s="1"/>
  <c r="AN53" i="4" s="1"/>
  <c r="AK51" i="4"/>
  <c r="AJ51" i="4"/>
  <c r="AK52" i="4" s="1"/>
  <c r="AK53" i="4" s="1"/>
  <c r="AF51" i="4"/>
  <c r="AE51" i="4"/>
  <c r="AB51" i="4"/>
  <c r="AC51" i="4" s="1"/>
  <c r="AC53" i="4" s="1"/>
  <c r="Y51" i="4"/>
  <c r="Z51" i="4" s="1"/>
  <c r="Z53" i="4" s="1"/>
  <c r="AK17" i="3" s="1"/>
  <c r="V51" i="4"/>
  <c r="W51" i="4" s="1"/>
  <c r="W53" i="4" s="1"/>
  <c r="T51" i="4"/>
  <c r="T53" i="4" s="1"/>
  <c r="S51" i="4"/>
  <c r="P51" i="4"/>
  <c r="Q51" i="4" s="1"/>
  <c r="M51" i="4"/>
  <c r="N51" i="4" s="1"/>
  <c r="N53" i="4" s="1"/>
  <c r="J51" i="4"/>
  <c r="K51" i="4" s="1"/>
  <c r="K53" i="4" s="1"/>
  <c r="G51" i="4"/>
  <c r="H51" i="4" s="1"/>
  <c r="H53" i="4" s="1"/>
  <c r="D51" i="4"/>
  <c r="C51" i="4"/>
  <c r="AT50" i="4"/>
  <c r="Q50" i="4"/>
  <c r="BC49" i="4"/>
  <c r="BC50" i="4" s="1"/>
  <c r="AI26" i="3" s="1"/>
  <c r="AT49" i="4"/>
  <c r="AQ49" i="4"/>
  <c r="AQ50" i="4" s="1"/>
  <c r="BF48" i="4"/>
  <c r="BE48" i="4"/>
  <c r="BF49" i="4" s="1"/>
  <c r="BF50" i="4" s="1"/>
  <c r="AI27" i="3" s="1"/>
  <c r="BC48" i="4"/>
  <c r="BB48" i="4"/>
  <c r="AZ48" i="4"/>
  <c r="AY48" i="4"/>
  <c r="AZ49" i="4" s="1"/>
  <c r="AZ50" i="4" s="1"/>
  <c r="AW48" i="4"/>
  <c r="AV48" i="4"/>
  <c r="AW49" i="4" s="1"/>
  <c r="AW50" i="4" s="1"/>
  <c r="AT48" i="4"/>
  <c r="AS48" i="4"/>
  <c r="AQ48" i="4"/>
  <c r="AP48" i="4"/>
  <c r="AN48" i="4"/>
  <c r="AM48" i="4"/>
  <c r="AN49" i="4" s="1"/>
  <c r="AN50" i="4" s="1"/>
  <c r="AK48" i="4"/>
  <c r="AJ48" i="4"/>
  <c r="AK49" i="4" s="1"/>
  <c r="AK50" i="4" s="1"/>
  <c r="AF48" i="4"/>
  <c r="AE48" i="4"/>
  <c r="AB48" i="4"/>
  <c r="AC48" i="4" s="1"/>
  <c r="AC50" i="4" s="1"/>
  <c r="Y48" i="4"/>
  <c r="Z48" i="4" s="1"/>
  <c r="Z50" i="4" s="1"/>
  <c r="V48" i="4"/>
  <c r="W48" i="4" s="1"/>
  <c r="W50" i="4" s="1"/>
  <c r="T48" i="4"/>
  <c r="T50" i="4" s="1"/>
  <c r="AI15" i="3" s="1"/>
  <c r="S48" i="4"/>
  <c r="P48" i="4"/>
  <c r="Q48" i="4" s="1"/>
  <c r="M48" i="4"/>
  <c r="N48" i="4" s="1"/>
  <c r="N50" i="4" s="1"/>
  <c r="J48" i="4"/>
  <c r="K48" i="4" s="1"/>
  <c r="K50" i="4" s="1"/>
  <c r="G48" i="4"/>
  <c r="H48" i="4" s="1"/>
  <c r="H50" i="4" s="1"/>
  <c r="D48" i="4"/>
  <c r="C48" i="4"/>
  <c r="AT47" i="4"/>
  <c r="AG23" i="3" s="1"/>
  <c r="Q47" i="4"/>
  <c r="BC46" i="4"/>
  <c r="BC47" i="4" s="1"/>
  <c r="AG26" i="3" s="1"/>
  <c r="AT46" i="4"/>
  <c r="BF45" i="4"/>
  <c r="BE45" i="4"/>
  <c r="BF46" i="4" s="1"/>
  <c r="BF47" i="4" s="1"/>
  <c r="BC45" i="4"/>
  <c r="BB45" i="4"/>
  <c r="AZ45" i="4"/>
  <c r="AY45" i="4"/>
  <c r="AZ46" i="4" s="1"/>
  <c r="AZ47" i="4" s="1"/>
  <c r="AW45" i="4"/>
  <c r="AV45" i="4"/>
  <c r="AW46" i="4" s="1"/>
  <c r="AW47" i="4" s="1"/>
  <c r="AT45" i="4"/>
  <c r="AS45" i="4"/>
  <c r="AQ45" i="4"/>
  <c r="AP45" i="4"/>
  <c r="AQ46" i="4" s="1"/>
  <c r="AQ47" i="4" s="1"/>
  <c r="AG22" i="3" s="1"/>
  <c r="AN45" i="4"/>
  <c r="AM45" i="4"/>
  <c r="AN46" i="4" s="1"/>
  <c r="AN47" i="4" s="1"/>
  <c r="AK45" i="4"/>
  <c r="AJ45" i="4"/>
  <c r="AK46" i="4" s="1"/>
  <c r="AK47" i="4" s="1"/>
  <c r="AF45" i="4"/>
  <c r="AE45" i="4"/>
  <c r="AB45" i="4"/>
  <c r="AC45" i="4" s="1"/>
  <c r="AC47" i="4" s="1"/>
  <c r="Y45" i="4"/>
  <c r="Z45" i="4" s="1"/>
  <c r="Z47" i="4" s="1"/>
  <c r="AG17" i="3" s="1"/>
  <c r="V45" i="4"/>
  <c r="W45" i="4" s="1"/>
  <c r="W47" i="4" s="1"/>
  <c r="T45" i="4"/>
  <c r="T47" i="4" s="1"/>
  <c r="S45" i="4"/>
  <c r="P45" i="4"/>
  <c r="Q45" i="4" s="1"/>
  <c r="M45" i="4"/>
  <c r="N45" i="4" s="1"/>
  <c r="N47" i="4" s="1"/>
  <c r="AG13" i="3" s="1"/>
  <c r="J45" i="4"/>
  <c r="K45" i="4" s="1"/>
  <c r="K47" i="4" s="1"/>
  <c r="G45" i="4"/>
  <c r="H45" i="4" s="1"/>
  <c r="H47" i="4" s="1"/>
  <c r="D45" i="4"/>
  <c r="C45" i="4"/>
  <c r="AC44" i="4"/>
  <c r="N44" i="4"/>
  <c r="BF43" i="4"/>
  <c r="BF44" i="4" s="1"/>
  <c r="AE27" i="3" s="1"/>
  <c r="AW43" i="4"/>
  <c r="AW44" i="4" s="1"/>
  <c r="AE24" i="3" s="1"/>
  <c r="BF42" i="4"/>
  <c r="BE42" i="4"/>
  <c r="BC42" i="4"/>
  <c r="BB42" i="4"/>
  <c r="BC43" i="4" s="1"/>
  <c r="BC44" i="4" s="1"/>
  <c r="AZ42" i="4"/>
  <c r="AY42" i="4"/>
  <c r="AZ43" i="4" s="1"/>
  <c r="AZ44" i="4" s="1"/>
  <c r="AW42" i="4"/>
  <c r="AV42" i="4"/>
  <c r="AT42" i="4"/>
  <c r="AS42" i="4"/>
  <c r="AT43" i="4" s="1"/>
  <c r="AT44" i="4" s="1"/>
  <c r="AQ42" i="4"/>
  <c r="AP42" i="4"/>
  <c r="AQ43" i="4" s="1"/>
  <c r="AQ44" i="4" s="1"/>
  <c r="AN42" i="4"/>
  <c r="AM42" i="4"/>
  <c r="AN43" i="4" s="1"/>
  <c r="AN44" i="4" s="1"/>
  <c r="AK42" i="4"/>
  <c r="AJ42" i="4"/>
  <c r="AK43" i="4" s="1"/>
  <c r="AK44" i="4" s="1"/>
  <c r="AE20" i="3" s="1"/>
  <c r="AF42" i="4"/>
  <c r="AE42" i="4"/>
  <c r="AB42" i="4"/>
  <c r="AC42" i="4" s="1"/>
  <c r="Y42" i="4"/>
  <c r="Z42" i="4" s="1"/>
  <c r="Z44" i="4" s="1"/>
  <c r="V42" i="4"/>
  <c r="W42" i="4" s="1"/>
  <c r="W44" i="4" s="1"/>
  <c r="S42" i="4"/>
  <c r="T42" i="4" s="1"/>
  <c r="T44" i="4" s="1"/>
  <c r="P42" i="4"/>
  <c r="Q42" i="4" s="1"/>
  <c r="Q44" i="4" s="1"/>
  <c r="AE14" i="3" s="1"/>
  <c r="M42" i="4"/>
  <c r="N42" i="4" s="1"/>
  <c r="J42" i="4"/>
  <c r="K42" i="4" s="1"/>
  <c r="K44" i="4" s="1"/>
  <c r="H42" i="4"/>
  <c r="H44" i="4" s="1"/>
  <c r="G42" i="4"/>
  <c r="D42" i="4"/>
  <c r="C42" i="4"/>
  <c r="BF41" i="4"/>
  <c r="BF40" i="4"/>
  <c r="AW40" i="4"/>
  <c r="AW41" i="4" s="1"/>
  <c r="AQ40" i="4"/>
  <c r="AQ41" i="4" s="1"/>
  <c r="AC22" i="3" s="1"/>
  <c r="BF39" i="4"/>
  <c r="BE39" i="4"/>
  <c r="BC39" i="4"/>
  <c r="BB39" i="4"/>
  <c r="BC40" i="4" s="1"/>
  <c r="BC41" i="4" s="1"/>
  <c r="AC26" i="3" s="1"/>
  <c r="AZ39" i="4"/>
  <c r="AY39" i="4"/>
  <c r="AZ40" i="4" s="1"/>
  <c r="AZ41" i="4" s="1"/>
  <c r="AW39" i="4"/>
  <c r="AV39" i="4"/>
  <c r="AT39" i="4"/>
  <c r="AS39" i="4"/>
  <c r="AT40" i="4" s="1"/>
  <c r="AT41" i="4" s="1"/>
  <c r="AQ39" i="4"/>
  <c r="AP39" i="4"/>
  <c r="AN39" i="4"/>
  <c r="AM39" i="4"/>
  <c r="AN40" i="4" s="1"/>
  <c r="AN41" i="4" s="1"/>
  <c r="AK39" i="4"/>
  <c r="AJ39" i="4"/>
  <c r="AK40" i="4" s="1"/>
  <c r="AK41" i="4" s="1"/>
  <c r="AC20" i="3" s="1"/>
  <c r="AF39" i="4"/>
  <c r="AE39" i="4"/>
  <c r="AB39" i="4"/>
  <c r="AC39" i="4" s="1"/>
  <c r="AC41" i="4" s="1"/>
  <c r="Y39" i="4"/>
  <c r="Z39" i="4" s="1"/>
  <c r="Z41" i="4" s="1"/>
  <c r="AC17" i="3" s="1"/>
  <c r="V39" i="4"/>
  <c r="W39" i="4" s="1"/>
  <c r="W41" i="4" s="1"/>
  <c r="T39" i="4"/>
  <c r="T41" i="4" s="1"/>
  <c r="S39" i="4"/>
  <c r="P39" i="4"/>
  <c r="Q39" i="4" s="1"/>
  <c r="Q41" i="4" s="1"/>
  <c r="AC14" i="3" s="1"/>
  <c r="M39" i="4"/>
  <c r="N39" i="4" s="1"/>
  <c r="N41" i="4" s="1"/>
  <c r="J39" i="4"/>
  <c r="K39" i="4" s="1"/>
  <c r="K41" i="4" s="1"/>
  <c r="H39" i="4"/>
  <c r="H41" i="4" s="1"/>
  <c r="G39" i="4"/>
  <c r="D39" i="4"/>
  <c r="C39" i="4"/>
  <c r="BF38" i="4"/>
  <c r="AW38" i="4"/>
  <c r="AA24" i="3" s="1"/>
  <c r="T38" i="4"/>
  <c r="BF37" i="4"/>
  <c r="AW37" i="4"/>
  <c r="AQ37" i="4"/>
  <c r="AQ38" i="4" s="1"/>
  <c r="AA22" i="3" s="1"/>
  <c r="BF36" i="4"/>
  <c r="BE36" i="4"/>
  <c r="BC36" i="4"/>
  <c r="BB36" i="4"/>
  <c r="BC37" i="4" s="1"/>
  <c r="BC38" i="4" s="1"/>
  <c r="AZ36" i="4"/>
  <c r="AY36" i="4"/>
  <c r="AZ37" i="4" s="1"/>
  <c r="AZ38" i="4" s="1"/>
  <c r="AW36" i="4"/>
  <c r="AV36" i="4"/>
  <c r="AT36" i="4"/>
  <c r="AS36" i="4"/>
  <c r="AT37" i="4" s="1"/>
  <c r="AT38" i="4" s="1"/>
  <c r="AQ36" i="4"/>
  <c r="AP36" i="4"/>
  <c r="AN36" i="4"/>
  <c r="AM36" i="4"/>
  <c r="AN37" i="4" s="1"/>
  <c r="AN38" i="4" s="1"/>
  <c r="AK36" i="4"/>
  <c r="AJ36" i="4"/>
  <c r="AK37" i="4" s="1"/>
  <c r="AK38" i="4" s="1"/>
  <c r="AA20" i="3" s="1"/>
  <c r="AF36" i="4"/>
  <c r="AE36" i="4"/>
  <c r="AB36" i="4"/>
  <c r="AC36" i="4" s="1"/>
  <c r="AC38" i="4" s="1"/>
  <c r="AA18" i="3" s="1"/>
  <c r="Y36" i="4"/>
  <c r="Z36" i="4" s="1"/>
  <c r="Z38" i="4" s="1"/>
  <c r="V36" i="4"/>
  <c r="W36" i="4" s="1"/>
  <c r="W38" i="4" s="1"/>
  <c r="T36" i="4"/>
  <c r="S36" i="4"/>
  <c r="P36" i="4"/>
  <c r="Q36" i="4" s="1"/>
  <c r="Q38" i="4" s="1"/>
  <c r="M36" i="4"/>
  <c r="N36" i="4" s="1"/>
  <c r="N38" i="4" s="1"/>
  <c r="J36" i="4"/>
  <c r="K36" i="4" s="1"/>
  <c r="K38" i="4" s="1"/>
  <c r="H36" i="4"/>
  <c r="H38" i="4" s="1"/>
  <c r="G36" i="4"/>
  <c r="D36" i="4"/>
  <c r="C36" i="4"/>
  <c r="AW35" i="4"/>
  <c r="AQ35" i="4"/>
  <c r="Y22" i="3" s="1"/>
  <c r="BF34" i="4"/>
  <c r="BF35" i="4" s="1"/>
  <c r="AW34" i="4"/>
  <c r="AQ34" i="4"/>
  <c r="BF33" i="4"/>
  <c r="BE33" i="4"/>
  <c r="BC33" i="4"/>
  <c r="BB33" i="4"/>
  <c r="BC34" i="4" s="1"/>
  <c r="BC35" i="4" s="1"/>
  <c r="Y26" i="3" s="1"/>
  <c r="AZ33" i="4"/>
  <c r="AY33" i="4"/>
  <c r="AZ34" i="4" s="1"/>
  <c r="AZ35" i="4" s="1"/>
  <c r="AW33" i="4"/>
  <c r="AV33" i="4"/>
  <c r="AT33" i="4"/>
  <c r="AS33" i="4"/>
  <c r="AT34" i="4" s="1"/>
  <c r="AT35" i="4" s="1"/>
  <c r="Y23" i="3" s="1"/>
  <c r="AQ33" i="4"/>
  <c r="AP33" i="4"/>
  <c r="AN33" i="4"/>
  <c r="AM33" i="4"/>
  <c r="AN34" i="4" s="1"/>
  <c r="AN35" i="4" s="1"/>
  <c r="AK33" i="4"/>
  <c r="AJ33" i="4"/>
  <c r="AK34" i="4" s="1"/>
  <c r="AK35" i="4" s="1"/>
  <c r="AF33" i="4"/>
  <c r="AE33" i="4"/>
  <c r="AB33" i="4"/>
  <c r="AC33" i="4" s="1"/>
  <c r="AC35" i="4" s="1"/>
  <c r="Y18" i="3" s="1"/>
  <c r="Y33" i="4"/>
  <c r="Z33" i="4" s="1"/>
  <c r="Z35" i="4" s="1"/>
  <c r="Y17" i="3" s="1"/>
  <c r="V33" i="4"/>
  <c r="W33" i="4" s="1"/>
  <c r="W35" i="4" s="1"/>
  <c r="T33" i="4"/>
  <c r="T35" i="4" s="1"/>
  <c r="S33" i="4"/>
  <c r="P33" i="4"/>
  <c r="Q33" i="4" s="1"/>
  <c r="Q35" i="4" s="1"/>
  <c r="M33" i="4"/>
  <c r="N33" i="4" s="1"/>
  <c r="N35" i="4" s="1"/>
  <c r="Y13" i="3" s="1"/>
  <c r="J33" i="4"/>
  <c r="K33" i="4" s="1"/>
  <c r="K35" i="4" s="1"/>
  <c r="H33" i="4"/>
  <c r="H35" i="4" s="1"/>
  <c r="G33" i="4"/>
  <c r="D33" i="4"/>
  <c r="C33" i="4"/>
  <c r="AQ32" i="4"/>
  <c r="BF31" i="4"/>
  <c r="BF32" i="4" s="1"/>
  <c r="W27" i="3" s="1"/>
  <c r="AW31" i="4"/>
  <c r="AW32" i="4" s="1"/>
  <c r="W24" i="3" s="1"/>
  <c r="AQ31" i="4"/>
  <c r="BF30" i="4"/>
  <c r="BE30" i="4"/>
  <c r="BC30" i="4"/>
  <c r="BB30" i="4"/>
  <c r="BC31" i="4" s="1"/>
  <c r="BC32" i="4" s="1"/>
  <c r="AZ30" i="4"/>
  <c r="AY30" i="4"/>
  <c r="AZ31" i="4" s="1"/>
  <c r="AZ32" i="4" s="1"/>
  <c r="AW30" i="4"/>
  <c r="AV30" i="4"/>
  <c r="AT30" i="4"/>
  <c r="AS30" i="4"/>
  <c r="AT31" i="4" s="1"/>
  <c r="AT32" i="4" s="1"/>
  <c r="AQ30" i="4"/>
  <c r="AP30" i="4"/>
  <c r="AN30" i="4"/>
  <c r="AM30" i="4"/>
  <c r="AN31" i="4" s="1"/>
  <c r="AN32" i="4" s="1"/>
  <c r="AK30" i="4"/>
  <c r="AJ30" i="4"/>
  <c r="AK31" i="4" s="1"/>
  <c r="AK32" i="4" s="1"/>
  <c r="W20" i="3" s="1"/>
  <c r="AF30" i="4"/>
  <c r="AE30" i="4"/>
  <c r="AB30" i="4"/>
  <c r="AC30" i="4" s="1"/>
  <c r="AC32" i="4" s="1"/>
  <c r="W18" i="3" s="1"/>
  <c r="Y30" i="4"/>
  <c r="Z30" i="4" s="1"/>
  <c r="Z32" i="4" s="1"/>
  <c r="V30" i="4"/>
  <c r="W30" i="4" s="1"/>
  <c r="W32" i="4" s="1"/>
  <c r="T30" i="4"/>
  <c r="T32" i="4" s="1"/>
  <c r="W15" i="3" s="1"/>
  <c r="S30" i="4"/>
  <c r="P30" i="4"/>
  <c r="Q30" i="4" s="1"/>
  <c r="Q32" i="4" s="1"/>
  <c r="M30" i="4"/>
  <c r="N30" i="4" s="1"/>
  <c r="N32" i="4" s="1"/>
  <c r="J30" i="4"/>
  <c r="K30" i="4" s="1"/>
  <c r="K32" i="4" s="1"/>
  <c r="H30" i="4"/>
  <c r="H32" i="4" s="1"/>
  <c r="W11" i="3" s="1"/>
  <c r="G30" i="4"/>
  <c r="D30" i="4"/>
  <c r="C30" i="4"/>
  <c r="BF29" i="4"/>
  <c r="BF28" i="4"/>
  <c r="AQ28" i="4"/>
  <c r="BF27" i="4"/>
  <c r="BE27" i="4"/>
  <c r="BC27" i="4"/>
  <c r="BB27" i="4"/>
  <c r="BC28" i="4" s="1"/>
  <c r="BC29" i="4" s="1"/>
  <c r="U26" i="3" s="1"/>
  <c r="AZ27" i="4"/>
  <c r="AY27" i="4"/>
  <c r="AW27" i="4"/>
  <c r="AV27" i="4"/>
  <c r="AT27" i="4"/>
  <c r="AS27" i="4"/>
  <c r="AQ27" i="4"/>
  <c r="AP27" i="4"/>
  <c r="AN27" i="4"/>
  <c r="AM27" i="4"/>
  <c r="AK27" i="4"/>
  <c r="AJ27" i="4"/>
  <c r="AK28" i="4" s="1"/>
  <c r="AF27" i="4"/>
  <c r="AE27" i="4"/>
  <c r="AB27" i="4"/>
  <c r="AC27" i="4" s="1"/>
  <c r="AC29" i="4" s="1"/>
  <c r="U18" i="3" s="1"/>
  <c r="Y27" i="4"/>
  <c r="Z27" i="4" s="1"/>
  <c r="Z29" i="4" s="1"/>
  <c r="U17" i="3" s="1"/>
  <c r="V27" i="4"/>
  <c r="S27" i="4"/>
  <c r="P27" i="4"/>
  <c r="M27" i="4"/>
  <c r="J27" i="4"/>
  <c r="G27" i="4"/>
  <c r="D27" i="4"/>
  <c r="C27" i="4"/>
  <c r="BF26" i="4"/>
  <c r="BF25" i="4"/>
  <c r="BF24" i="4"/>
  <c r="BE24" i="4"/>
  <c r="BC24" i="4"/>
  <c r="BB24" i="4"/>
  <c r="BC25" i="4" s="1"/>
  <c r="BC26" i="4" s="1"/>
  <c r="AY24" i="4"/>
  <c r="AW24" i="4"/>
  <c r="AV24" i="4"/>
  <c r="AT24" i="4"/>
  <c r="AS24" i="4"/>
  <c r="AQ24" i="4"/>
  <c r="AP24" i="4"/>
  <c r="AN24" i="4"/>
  <c r="AM24" i="4"/>
  <c r="AK24" i="4"/>
  <c r="AJ24" i="4"/>
  <c r="AF24" i="4"/>
  <c r="AE24" i="4"/>
  <c r="AB24" i="4"/>
  <c r="AC24" i="4" s="1"/>
  <c r="AC26" i="4" s="1"/>
  <c r="S18" i="3" s="1"/>
  <c r="Y24" i="4"/>
  <c r="Z24" i="4" s="1"/>
  <c r="Z26" i="4" s="1"/>
  <c r="V24" i="4"/>
  <c r="S24" i="4"/>
  <c r="P24" i="4"/>
  <c r="M24" i="4"/>
  <c r="N24" i="4" s="1"/>
  <c r="J24" i="4"/>
  <c r="G24" i="4"/>
  <c r="D24" i="4"/>
  <c r="C24" i="4"/>
  <c r="BF22" i="4"/>
  <c r="BF23" i="4" s="1"/>
  <c r="BF21" i="4"/>
  <c r="BE21" i="4"/>
  <c r="BC21" i="4"/>
  <c r="BB21" i="4"/>
  <c r="BC22" i="4" s="1"/>
  <c r="BC23" i="4" s="1"/>
  <c r="Q26" i="3" s="1"/>
  <c r="AZ21" i="4"/>
  <c r="AY21" i="4"/>
  <c r="AW21" i="4"/>
  <c r="AV21" i="4"/>
  <c r="AT21" i="4"/>
  <c r="AS21" i="4"/>
  <c r="AQ21" i="4"/>
  <c r="AP21" i="4"/>
  <c r="AN21" i="4"/>
  <c r="AM21" i="4"/>
  <c r="AK21" i="4"/>
  <c r="AJ21" i="4"/>
  <c r="AF21" i="4"/>
  <c r="AE21" i="4"/>
  <c r="AB21" i="4"/>
  <c r="AC21" i="4" s="1"/>
  <c r="AC23" i="4" s="1"/>
  <c r="Y21" i="4"/>
  <c r="Z21" i="4" s="1"/>
  <c r="Z23" i="4" s="1"/>
  <c r="Q17" i="3" s="1"/>
  <c r="V21" i="4"/>
  <c r="T21" i="4"/>
  <c r="S21" i="4"/>
  <c r="P21" i="4"/>
  <c r="M21" i="4"/>
  <c r="J21" i="4"/>
  <c r="G21" i="4"/>
  <c r="D21" i="4"/>
  <c r="C21" i="4"/>
  <c r="BF19" i="4"/>
  <c r="BF20" i="4" s="1"/>
  <c r="O27" i="3" s="1"/>
  <c r="AW19" i="4"/>
  <c r="BF18" i="4"/>
  <c r="BE18" i="4"/>
  <c r="BC18" i="4"/>
  <c r="BB18" i="4"/>
  <c r="BC19" i="4" s="1"/>
  <c r="BC20" i="4" s="1"/>
  <c r="AZ18" i="4"/>
  <c r="AY18" i="4"/>
  <c r="AW18" i="4"/>
  <c r="AV18" i="4"/>
  <c r="AT18" i="4"/>
  <c r="AS18" i="4"/>
  <c r="AQ18" i="4"/>
  <c r="AP18" i="4"/>
  <c r="AN18" i="4"/>
  <c r="AM18" i="4"/>
  <c r="AK18" i="4"/>
  <c r="AJ18" i="4"/>
  <c r="AF18" i="4"/>
  <c r="AE18" i="4"/>
  <c r="AB18" i="4"/>
  <c r="AC18" i="4" s="1"/>
  <c r="AC20" i="4" s="1"/>
  <c r="O18" i="3" s="1"/>
  <c r="Y18" i="4"/>
  <c r="Z18" i="4" s="1"/>
  <c r="Z20" i="4" s="1"/>
  <c r="V18" i="4"/>
  <c r="T18" i="4"/>
  <c r="S18" i="4"/>
  <c r="P18" i="4"/>
  <c r="M18" i="4"/>
  <c r="J18" i="4"/>
  <c r="G18" i="4"/>
  <c r="D18" i="4"/>
  <c r="C18" i="4"/>
  <c r="BF17" i="4"/>
  <c r="BF16" i="4"/>
  <c r="AW16" i="4"/>
  <c r="AQ16" i="4"/>
  <c r="BF15" i="4"/>
  <c r="BE15" i="4"/>
  <c r="BC15" i="4"/>
  <c r="BB15" i="4"/>
  <c r="BC16" i="4" s="1"/>
  <c r="BC17" i="4" s="1"/>
  <c r="M26" i="3" s="1"/>
  <c r="AZ15" i="4"/>
  <c r="AY15" i="4"/>
  <c r="AW15" i="4"/>
  <c r="AV15" i="4"/>
  <c r="AT15" i="4"/>
  <c r="AS15" i="4"/>
  <c r="AQ15" i="4"/>
  <c r="AP15" i="4"/>
  <c r="AN15" i="4"/>
  <c r="AM15" i="4"/>
  <c r="AK15" i="4"/>
  <c r="AJ15" i="4"/>
  <c r="AK16" i="4" s="1"/>
  <c r="AF15" i="4"/>
  <c r="AE15" i="4"/>
  <c r="AB15" i="4"/>
  <c r="AC15" i="4" s="1"/>
  <c r="AC17" i="4" s="1"/>
  <c r="Y15" i="4"/>
  <c r="Z15" i="4" s="1"/>
  <c r="Z17" i="4" s="1"/>
  <c r="M17" i="3" s="1"/>
  <c r="V15" i="4"/>
  <c r="S15" i="4"/>
  <c r="P15" i="4"/>
  <c r="Q15" i="4" s="1"/>
  <c r="M15" i="4"/>
  <c r="N15" i="4" s="1"/>
  <c r="J15" i="4"/>
  <c r="G15" i="4"/>
  <c r="D15" i="4"/>
  <c r="C15" i="4"/>
  <c r="BF14" i="4"/>
  <c r="K27" i="3" s="1"/>
  <c r="BF13" i="4"/>
  <c r="BC13" i="4"/>
  <c r="BC14" i="4" s="1"/>
  <c r="K26" i="3" s="1"/>
  <c r="AW13" i="4"/>
  <c r="AQ13" i="4"/>
  <c r="BF12" i="4"/>
  <c r="BE12" i="4"/>
  <c r="BC12" i="4"/>
  <c r="BB12" i="4"/>
  <c r="AZ12" i="4"/>
  <c r="AY12" i="4"/>
  <c r="AW12" i="4"/>
  <c r="AV12" i="4"/>
  <c r="AT12" i="4"/>
  <c r="AS12" i="4"/>
  <c r="AQ12" i="4"/>
  <c r="AP12" i="4"/>
  <c r="AN12" i="4"/>
  <c r="AM12" i="4"/>
  <c r="AK12" i="4"/>
  <c r="AJ12" i="4"/>
  <c r="AK13" i="4" s="1"/>
  <c r="AF12" i="4"/>
  <c r="AE12" i="4"/>
  <c r="AB12" i="4"/>
  <c r="AC12" i="4" s="1"/>
  <c r="AC14" i="4" s="1"/>
  <c r="K18" i="3" s="1"/>
  <c r="Y12" i="4"/>
  <c r="Z12" i="4" s="1"/>
  <c r="Z14" i="4" s="1"/>
  <c r="V12" i="4"/>
  <c r="T12" i="4"/>
  <c r="S12" i="4"/>
  <c r="P12" i="4"/>
  <c r="M12" i="4"/>
  <c r="J12" i="4"/>
  <c r="G12" i="4"/>
  <c r="D12" i="4"/>
  <c r="C12" i="4"/>
  <c r="AW10" i="4"/>
  <c r="BF9" i="4"/>
  <c r="BE9" i="4"/>
  <c r="BF10" i="4" s="1"/>
  <c r="BF11" i="4" s="1"/>
  <c r="BC9" i="4"/>
  <c r="BB9" i="4"/>
  <c r="BC10" i="4" s="1"/>
  <c r="BC11" i="4" s="1"/>
  <c r="I26" i="3" s="1"/>
  <c r="AZ9" i="4"/>
  <c r="AY9" i="4"/>
  <c r="AW9" i="4"/>
  <c r="AV9" i="4"/>
  <c r="AT9" i="4"/>
  <c r="AS9" i="4"/>
  <c r="AQ9" i="4"/>
  <c r="AP9" i="4"/>
  <c r="AN9" i="4"/>
  <c r="AM9" i="4"/>
  <c r="AK9" i="4"/>
  <c r="AJ9" i="4"/>
  <c r="AF9" i="4"/>
  <c r="AE9" i="4"/>
  <c r="AB9" i="4"/>
  <c r="AC9" i="4" s="1"/>
  <c r="AC11" i="4" s="1"/>
  <c r="Y9" i="4"/>
  <c r="Z9" i="4" s="1"/>
  <c r="Z11" i="4" s="1"/>
  <c r="I17" i="3" s="1"/>
  <c r="V9" i="4"/>
  <c r="T9" i="4"/>
  <c r="S9" i="4"/>
  <c r="P9" i="4"/>
  <c r="M9" i="4"/>
  <c r="N9" i="4" s="1"/>
  <c r="J9" i="4"/>
  <c r="K9" i="4" s="1"/>
  <c r="G9" i="4"/>
  <c r="D9" i="4"/>
  <c r="C9" i="4"/>
  <c r="AC8" i="4"/>
  <c r="G18" i="3" s="1"/>
  <c r="AW7" i="4"/>
  <c r="AQ7" i="4"/>
  <c r="BF6" i="4"/>
  <c r="BE6" i="4"/>
  <c r="BF7" i="4" s="1"/>
  <c r="BF8" i="4" s="1"/>
  <c r="G27" i="3" s="1"/>
  <c r="BC6" i="4"/>
  <c r="BB6" i="4"/>
  <c r="BC7" i="4" s="1"/>
  <c r="BC8" i="4" s="1"/>
  <c r="AZ6" i="4"/>
  <c r="AY6" i="4"/>
  <c r="AZ7" i="4" s="1"/>
  <c r="AZ8" i="4" s="1"/>
  <c r="G25" i="3" s="1"/>
  <c r="AW6" i="4"/>
  <c r="AV6" i="4"/>
  <c r="AW22" i="4" s="1"/>
  <c r="AT6" i="4"/>
  <c r="AS6" i="4"/>
  <c r="AT10" i="4" s="1"/>
  <c r="AQ6" i="4"/>
  <c r="AP6" i="4"/>
  <c r="AQ19" i="4" s="1"/>
  <c r="AQ20" i="4" s="1"/>
  <c r="O22" i="3" s="1"/>
  <c r="AN6" i="4"/>
  <c r="AM6" i="4"/>
  <c r="AN7" i="4" s="1"/>
  <c r="AK6" i="4"/>
  <c r="AJ6" i="4"/>
  <c r="AK7" i="4" s="1"/>
  <c r="AF6" i="4"/>
  <c r="AE6" i="4"/>
  <c r="AB6" i="4"/>
  <c r="AC6" i="4" s="1"/>
  <c r="Y6" i="4"/>
  <c r="Z6" i="4" s="1"/>
  <c r="Z8" i="4" s="1"/>
  <c r="G17" i="3" s="1"/>
  <c r="V6" i="4"/>
  <c r="W6" i="4" s="1"/>
  <c r="T6" i="4"/>
  <c r="T8" i="4" s="1"/>
  <c r="G15" i="3" s="1"/>
  <c r="S6" i="4"/>
  <c r="T24" i="4" s="1"/>
  <c r="P6" i="4"/>
  <c r="N6" i="4"/>
  <c r="N8" i="4" s="1"/>
  <c r="M6" i="4"/>
  <c r="J6" i="4"/>
  <c r="G6" i="4"/>
  <c r="H15" i="4" s="1"/>
  <c r="D6" i="4"/>
  <c r="C6" i="4"/>
  <c r="BD4" i="4"/>
  <c r="BA4" i="4"/>
  <c r="AX4" i="4"/>
  <c r="AU4" i="4"/>
  <c r="AR4" i="4"/>
  <c r="AO4" i="4"/>
  <c r="AL4" i="4"/>
  <c r="AI4" i="4"/>
  <c r="AA4" i="4"/>
  <c r="X4" i="4"/>
  <c r="U4" i="4"/>
  <c r="R4" i="4"/>
  <c r="O4" i="4"/>
  <c r="L4" i="4"/>
  <c r="I4" i="4"/>
  <c r="F4" i="4"/>
  <c r="AL27" i="3"/>
  <c r="AK27" i="3"/>
  <c r="AJ27" i="3"/>
  <c r="AH27" i="3"/>
  <c r="AG27" i="3"/>
  <c r="AF27" i="3"/>
  <c r="AC27" i="3"/>
  <c r="AB27" i="3"/>
  <c r="AA27" i="3"/>
  <c r="Z27" i="3"/>
  <c r="Y27" i="3"/>
  <c r="X27" i="3"/>
  <c r="V27" i="3"/>
  <c r="U27" i="3"/>
  <c r="T27" i="3"/>
  <c r="S27" i="3"/>
  <c r="R27" i="3"/>
  <c r="Q27" i="3"/>
  <c r="P27" i="3"/>
  <c r="N27" i="3"/>
  <c r="M27" i="3"/>
  <c r="L27" i="3"/>
  <c r="J27" i="3"/>
  <c r="I27" i="3"/>
  <c r="H27" i="3"/>
  <c r="E27" i="3"/>
  <c r="AL26" i="3"/>
  <c r="AK26" i="3"/>
  <c r="AJ26" i="3"/>
  <c r="AH26" i="3"/>
  <c r="AF26" i="3"/>
  <c r="AE26" i="3"/>
  <c r="AD26" i="3"/>
  <c r="AB26" i="3"/>
  <c r="AA26" i="3"/>
  <c r="Z26" i="3"/>
  <c r="X26" i="3"/>
  <c r="W26" i="3"/>
  <c r="V26" i="3"/>
  <c r="T26" i="3"/>
  <c r="S26" i="3"/>
  <c r="R26" i="3"/>
  <c r="P26" i="3"/>
  <c r="O26" i="3"/>
  <c r="N26" i="3"/>
  <c r="L26" i="3"/>
  <c r="J26" i="3"/>
  <c r="H26" i="3"/>
  <c r="G26" i="3"/>
  <c r="E26" i="3"/>
  <c r="AL25" i="3"/>
  <c r="AK25" i="3"/>
  <c r="AJ25" i="3"/>
  <c r="AI25" i="3"/>
  <c r="AH25" i="3"/>
  <c r="AG25" i="3"/>
  <c r="AF25" i="3"/>
  <c r="AE25" i="3"/>
  <c r="AD25" i="3"/>
  <c r="AC25" i="3"/>
  <c r="AB25" i="3"/>
  <c r="AA25" i="3"/>
  <c r="Z25" i="3"/>
  <c r="Y25" i="3"/>
  <c r="X25" i="3"/>
  <c r="W25" i="3"/>
  <c r="E25" i="3"/>
  <c r="AL24" i="3"/>
  <c r="AK24" i="3"/>
  <c r="AI24" i="3"/>
  <c r="AH24" i="3"/>
  <c r="AG24" i="3"/>
  <c r="AD24" i="3"/>
  <c r="AC24" i="3"/>
  <c r="AB24" i="3"/>
  <c r="Z24" i="3"/>
  <c r="Y24" i="3"/>
  <c r="X24" i="3"/>
  <c r="E24" i="3"/>
  <c r="AL23" i="3"/>
  <c r="AK23" i="3"/>
  <c r="AJ23" i="3"/>
  <c r="AI23" i="3"/>
  <c r="AH23" i="3"/>
  <c r="AF23" i="3"/>
  <c r="AE23" i="3"/>
  <c r="AE28" i="3" s="1"/>
  <c r="AD23" i="3"/>
  <c r="AC23" i="3"/>
  <c r="AB23" i="3"/>
  <c r="AA23" i="3"/>
  <c r="Z23" i="3"/>
  <c r="X23" i="3"/>
  <c r="W23" i="3"/>
  <c r="E23" i="3"/>
  <c r="AL22" i="3"/>
  <c r="AJ22" i="3"/>
  <c r="AI22" i="3"/>
  <c r="AH22" i="3"/>
  <c r="AF22" i="3"/>
  <c r="AE22" i="3"/>
  <c r="AD22" i="3"/>
  <c r="AB22" i="3"/>
  <c r="Z22" i="3"/>
  <c r="X22" i="3"/>
  <c r="W22" i="3"/>
  <c r="E22" i="3"/>
  <c r="AK21" i="3"/>
  <c r="AJ21" i="3"/>
  <c r="AI21" i="3"/>
  <c r="AH21" i="3"/>
  <c r="AG21" i="3"/>
  <c r="AF21" i="3"/>
  <c r="AE21" i="3"/>
  <c r="AC21" i="3"/>
  <c r="AB21" i="3"/>
  <c r="AA21" i="3"/>
  <c r="Z21" i="3"/>
  <c r="Y21" i="3"/>
  <c r="X21" i="3"/>
  <c r="W21" i="3"/>
  <c r="E21" i="3"/>
  <c r="AK20" i="3"/>
  <c r="AJ20" i="3"/>
  <c r="AI20" i="3"/>
  <c r="AH20" i="3"/>
  <c r="AG20" i="3"/>
  <c r="AF20" i="3"/>
  <c r="AD20" i="3"/>
  <c r="AB20" i="3"/>
  <c r="Z20" i="3"/>
  <c r="Y20" i="3"/>
  <c r="X20" i="3"/>
  <c r="E20" i="3"/>
  <c r="AL18" i="3"/>
  <c r="AK18" i="3"/>
  <c r="AJ18" i="3"/>
  <c r="AI18" i="3"/>
  <c r="AH18" i="3"/>
  <c r="AG18" i="3"/>
  <c r="AF18" i="3"/>
  <c r="AE18" i="3"/>
  <c r="AD18" i="3"/>
  <c r="AC18" i="3"/>
  <c r="AB18" i="3"/>
  <c r="Z18" i="3"/>
  <c r="X18" i="3"/>
  <c r="V18" i="3"/>
  <c r="R18" i="3"/>
  <c r="Q18" i="3"/>
  <c r="P18" i="3"/>
  <c r="N18" i="3"/>
  <c r="M18" i="3"/>
  <c r="L18" i="3"/>
  <c r="J18" i="3"/>
  <c r="I18" i="3"/>
  <c r="H18" i="3"/>
  <c r="E18" i="3"/>
  <c r="AL17" i="3"/>
  <c r="AJ17" i="3"/>
  <c r="AI17" i="3"/>
  <c r="AH17" i="3"/>
  <c r="AF17" i="3"/>
  <c r="AE17" i="3"/>
  <c r="AD17" i="3"/>
  <c r="AB17" i="3"/>
  <c r="AA17" i="3"/>
  <c r="Z17" i="3"/>
  <c r="X17" i="3"/>
  <c r="W17" i="3"/>
  <c r="V17" i="3"/>
  <c r="T17" i="3"/>
  <c r="S17" i="3"/>
  <c r="R17" i="3"/>
  <c r="P17" i="3"/>
  <c r="O17" i="3"/>
  <c r="N17" i="3"/>
  <c r="L17" i="3"/>
  <c r="K17" i="3"/>
  <c r="J17" i="3"/>
  <c r="H17" i="3"/>
  <c r="E17" i="3"/>
  <c r="AL16" i="3"/>
  <c r="AK16" i="3"/>
  <c r="AJ16" i="3"/>
  <c r="AI16" i="3"/>
  <c r="AH16" i="3"/>
  <c r="AG16" i="3"/>
  <c r="AF16" i="3"/>
  <c r="AE16" i="3"/>
  <c r="AD16" i="3"/>
  <c r="AC16" i="3"/>
  <c r="AA16" i="3"/>
  <c r="Y16" i="3"/>
  <c r="W16" i="3"/>
  <c r="E16" i="3"/>
  <c r="AL15" i="3"/>
  <c r="AK15" i="3"/>
  <c r="AJ15" i="3"/>
  <c r="AH15" i="3"/>
  <c r="AG15" i="3"/>
  <c r="AF15" i="3"/>
  <c r="AE15" i="3"/>
  <c r="AD15" i="3"/>
  <c r="AC15" i="3"/>
  <c r="AB15" i="3"/>
  <c r="AA15" i="3"/>
  <c r="Z15" i="3"/>
  <c r="Y15" i="3"/>
  <c r="X15" i="3"/>
  <c r="E15" i="3"/>
  <c r="AL14" i="3"/>
  <c r="AK14" i="3"/>
  <c r="AJ14" i="3"/>
  <c r="AI14" i="3"/>
  <c r="AH14" i="3"/>
  <c r="AG14" i="3"/>
  <c r="AF14" i="3"/>
  <c r="AD14" i="3"/>
  <c r="AB14" i="3"/>
  <c r="AA14" i="3"/>
  <c r="Z14" i="3"/>
  <c r="Z28" i="3" s="1"/>
  <c r="C39" i="6" s="1"/>
  <c r="Y14" i="3"/>
  <c r="X14" i="3"/>
  <c r="W14" i="3"/>
  <c r="E14" i="3"/>
  <c r="AL13" i="3"/>
  <c r="AK13" i="3"/>
  <c r="AJ13" i="3"/>
  <c r="AI13" i="3"/>
  <c r="AH13" i="3"/>
  <c r="AF13" i="3"/>
  <c r="AE13" i="3"/>
  <c r="AD13" i="3"/>
  <c r="AC13" i="3"/>
  <c r="AB13" i="3"/>
  <c r="AA13" i="3"/>
  <c r="Z13" i="3"/>
  <c r="X13" i="3"/>
  <c r="W13" i="3"/>
  <c r="G13" i="3"/>
  <c r="E13" i="3"/>
  <c r="AL12" i="3"/>
  <c r="AK12" i="3"/>
  <c r="AJ12" i="3"/>
  <c r="AI12" i="3"/>
  <c r="AH12" i="3"/>
  <c r="AG12" i="3"/>
  <c r="AF12" i="3"/>
  <c r="AE12" i="3"/>
  <c r="AD12" i="3"/>
  <c r="AC12" i="3"/>
  <c r="AB12" i="3"/>
  <c r="AA12" i="3"/>
  <c r="Z12" i="3"/>
  <c r="Y12" i="3"/>
  <c r="X12" i="3"/>
  <c r="W12" i="3"/>
  <c r="E12" i="3"/>
  <c r="AL11" i="3"/>
  <c r="AL28" i="3" s="1"/>
  <c r="C45" i="6" s="1"/>
  <c r="AK11" i="3"/>
  <c r="AK28" i="3" s="1"/>
  <c r="AJ11" i="3"/>
  <c r="AI11" i="3"/>
  <c r="AI28" i="3" s="1"/>
  <c r="B44" i="6" s="1"/>
  <c r="AH11" i="3"/>
  <c r="AH28" i="3" s="1"/>
  <c r="C43" i="6" s="1"/>
  <c r="AG11" i="3"/>
  <c r="AG28" i="3" s="1"/>
  <c r="AF11" i="3"/>
  <c r="AE11" i="3"/>
  <c r="AD11" i="3"/>
  <c r="AD28" i="3" s="1"/>
  <c r="C41" i="6" s="1"/>
  <c r="AC11" i="3"/>
  <c r="AC28" i="3" s="1"/>
  <c r="AB11" i="3"/>
  <c r="AA11" i="3"/>
  <c r="Z11" i="3"/>
  <c r="Y11" i="3"/>
  <c r="Y28" i="3" s="1"/>
  <c r="X11" i="3"/>
  <c r="E11" i="3"/>
  <c r="AK8" i="3"/>
  <c r="AI8" i="3"/>
  <c r="AG8" i="3"/>
  <c r="AE8" i="3"/>
  <c r="AC8" i="3"/>
  <c r="AA8" i="3"/>
  <c r="Y8" i="3"/>
  <c r="W8" i="3"/>
  <c r="U8" i="3"/>
  <c r="S8" i="3"/>
  <c r="Q8" i="3"/>
  <c r="O8" i="3"/>
  <c r="M8" i="3"/>
  <c r="K8" i="3"/>
  <c r="I8" i="3"/>
  <c r="G8" i="3"/>
  <c r="AK7" i="3"/>
  <c r="AI7" i="3"/>
  <c r="AG7" i="3"/>
  <c r="AE7" i="3"/>
  <c r="AC7" i="3"/>
  <c r="AA7" i="3"/>
  <c r="Y7" i="3"/>
  <c r="W7" i="3"/>
  <c r="U7" i="3"/>
  <c r="S7" i="3"/>
  <c r="Q7" i="3"/>
  <c r="O7" i="3"/>
  <c r="M7" i="3"/>
  <c r="K7" i="3"/>
  <c r="I7" i="3"/>
  <c r="G7" i="3"/>
  <c r="AK6" i="3"/>
  <c r="AI6" i="3"/>
  <c r="AG6" i="3"/>
  <c r="AE6" i="3"/>
  <c r="AC6" i="3"/>
  <c r="AA6" i="3"/>
  <c r="Y6" i="3"/>
  <c r="W6" i="3"/>
  <c r="U6" i="3"/>
  <c r="S6" i="3"/>
  <c r="Q6" i="3"/>
  <c r="O6" i="3"/>
  <c r="M6" i="3"/>
  <c r="K6" i="3"/>
  <c r="I6" i="3"/>
  <c r="G6" i="3"/>
  <c r="AK5" i="3"/>
  <c r="AI5" i="3"/>
  <c r="AG5" i="3"/>
  <c r="AE5" i="3"/>
  <c r="AC5" i="3"/>
  <c r="AA5" i="3"/>
  <c r="Y5" i="3"/>
  <c r="W5" i="3"/>
  <c r="U5" i="3"/>
  <c r="S5" i="3"/>
  <c r="Q5" i="3"/>
  <c r="O5" i="3"/>
  <c r="M5" i="3"/>
  <c r="K5" i="3"/>
  <c r="I5" i="3"/>
  <c r="G5" i="3"/>
  <c r="C4" i="3"/>
  <c r="C3" i="3"/>
  <c r="W1" i="3"/>
  <c r="G1" i="3"/>
  <c r="M12" i="2"/>
  <c r="M13" i="2" s="1"/>
  <c r="B45" i="6" l="1"/>
  <c r="D45" i="6" s="1"/>
  <c r="AK29" i="3"/>
  <c r="AK30" i="3" s="1"/>
  <c r="B42" i="6"/>
  <c r="B39" i="6"/>
  <c r="D39" i="6" s="1"/>
  <c r="Y29" i="3"/>
  <c r="Y30" i="3" s="1"/>
  <c r="B41" i="6"/>
  <c r="D41" i="6" s="1"/>
  <c r="AC29" i="3"/>
  <c r="AC30" i="3" s="1"/>
  <c r="B43" i="6"/>
  <c r="D43" i="6" s="1"/>
  <c r="AG29" i="3"/>
  <c r="AG30" i="3" s="1"/>
  <c r="T26" i="4"/>
  <c r="S15" i="3" s="1"/>
  <c r="AT7" i="4"/>
  <c r="AT8" i="4" s="1"/>
  <c r="G23" i="3" s="1"/>
  <c r="AN8" i="4"/>
  <c r="G21" i="3" s="1"/>
  <c r="Q17" i="4"/>
  <c r="M14" i="3" s="1"/>
  <c r="AW17" i="4"/>
  <c r="M24" i="3" s="1"/>
  <c r="W28" i="3"/>
  <c r="K12" i="4"/>
  <c r="M14" i="2"/>
  <c r="AW20" i="4" s="1"/>
  <c r="O24" i="3" s="1"/>
  <c r="AQ11" i="5"/>
  <c r="J22" i="3" s="1"/>
  <c r="AA28" i="3"/>
  <c r="H21" i="4"/>
  <c r="H12" i="4"/>
  <c r="H9" i="4"/>
  <c r="H24" i="4"/>
  <c r="H6" i="4"/>
  <c r="H8" i="4" s="1"/>
  <c r="G11" i="3" s="1"/>
  <c r="H18" i="4"/>
  <c r="H20" i="4" s="1"/>
  <c r="O11" i="3" s="1"/>
  <c r="H27" i="4"/>
  <c r="H29" i="4" s="1"/>
  <c r="U11" i="3" s="1"/>
  <c r="AK8" i="4"/>
  <c r="G20" i="3" s="1"/>
  <c r="AQ8" i="4"/>
  <c r="G22" i="3" s="1"/>
  <c r="T20" i="4"/>
  <c r="O15" i="3" s="1"/>
  <c r="AT19" i="4"/>
  <c r="AT20" i="4" s="1"/>
  <c r="O23" i="3" s="1"/>
  <c r="N21" i="4"/>
  <c r="Q24" i="4"/>
  <c r="AK25" i="4"/>
  <c r="AK26" i="4" s="1"/>
  <c r="S20" i="3" s="1"/>
  <c r="AQ25" i="4"/>
  <c r="AQ26" i="4" s="1"/>
  <c r="S22" i="3" s="1"/>
  <c r="AW28" i="4"/>
  <c r="AW29" i="4" s="1"/>
  <c r="U24" i="3" s="1"/>
  <c r="K8" i="5"/>
  <c r="H12" i="3" s="1"/>
  <c r="AQ8" i="5"/>
  <c r="H22" i="3" s="1"/>
  <c r="AN17" i="5"/>
  <c r="N21" i="3" s="1"/>
  <c r="N21" i="5"/>
  <c r="AT22" i="4"/>
  <c r="Q27" i="4"/>
  <c r="Q29" i="4" s="1"/>
  <c r="U14" i="3" s="1"/>
  <c r="AK8" i="5"/>
  <c r="H20" i="3" s="1"/>
  <c r="AN10" i="4"/>
  <c r="AZ10" i="4"/>
  <c r="AT13" i="4"/>
  <c r="K6" i="4"/>
  <c r="K8" i="4" s="1"/>
  <c r="G12" i="3" s="1"/>
  <c r="W9" i="4"/>
  <c r="Q12" i="4"/>
  <c r="T15" i="4"/>
  <c r="AT16" i="4"/>
  <c r="N18" i="4"/>
  <c r="N20" i="4" s="1"/>
  <c r="O13" i="3" s="1"/>
  <c r="Q21" i="4"/>
  <c r="AK22" i="4"/>
  <c r="AQ22" i="4"/>
  <c r="AW25" i="4"/>
  <c r="T27" i="4"/>
  <c r="AT28" i="4"/>
  <c r="AT29" i="4" s="1"/>
  <c r="U23" i="3" s="1"/>
  <c r="AK14" i="5"/>
  <c r="L20" i="3" s="1"/>
  <c r="H26" i="5"/>
  <c r="T11" i="3" s="1"/>
  <c r="AN20" i="5"/>
  <c r="P21" i="3" s="1"/>
  <c r="AW29" i="5"/>
  <c r="V24" i="3" s="1"/>
  <c r="Q6" i="4"/>
  <c r="Q8" i="4" s="1"/>
  <c r="G14" i="3" s="1"/>
  <c r="N12" i="4"/>
  <c r="X28" i="3"/>
  <c r="C38" i="6" s="1"/>
  <c r="AB28" i="3"/>
  <c r="C40" i="6" s="1"/>
  <c r="AF28" i="3"/>
  <c r="C42" i="6" s="1"/>
  <c r="AJ28" i="3"/>
  <c r="C44" i="6" s="1"/>
  <c r="D44" i="6" s="1"/>
  <c r="Q9" i="4"/>
  <c r="AK10" i="4"/>
  <c r="AK11" i="4" s="1"/>
  <c r="I20" i="3" s="1"/>
  <c r="AQ10" i="4"/>
  <c r="Q18" i="4"/>
  <c r="AK19" i="4"/>
  <c r="AT25" i="4"/>
  <c r="N27" i="4"/>
  <c r="N29" i="4" s="1"/>
  <c r="U13" i="3" s="1"/>
  <c r="N15" i="5"/>
  <c r="AZ17" i="5"/>
  <c r="N25" i="3" s="1"/>
  <c r="W15" i="4"/>
  <c r="AN16" i="4"/>
  <c r="AZ16" i="4"/>
  <c r="AZ17" i="4" s="1"/>
  <c r="M25" i="3" s="1"/>
  <c r="K18" i="4"/>
  <c r="W21" i="4"/>
  <c r="AN22" i="4"/>
  <c r="AZ22" i="4"/>
  <c r="K24" i="4"/>
  <c r="W27" i="4"/>
  <c r="W29" i="4" s="1"/>
  <c r="U16" i="3" s="1"/>
  <c r="AN28" i="4"/>
  <c r="AN29" i="4" s="1"/>
  <c r="U21" i="3" s="1"/>
  <c r="AZ28" i="4"/>
  <c r="T12" i="5"/>
  <c r="T18" i="5"/>
  <c r="T20" i="5" s="1"/>
  <c r="P15" i="3" s="1"/>
  <c r="W24" i="5"/>
  <c r="W26" i="5" s="1"/>
  <c r="T16" i="3" s="1"/>
  <c r="W21" i="5"/>
  <c r="W18" i="5"/>
  <c r="W20" i="5" s="1"/>
  <c r="P16" i="3" s="1"/>
  <c r="W15" i="5"/>
  <c r="W12" i="5"/>
  <c r="W9" i="5"/>
  <c r="W6" i="5"/>
  <c r="W8" i="5" s="1"/>
  <c r="H16" i="3" s="1"/>
  <c r="H27" i="5"/>
  <c r="N6" i="5"/>
  <c r="N8" i="5" s="1"/>
  <c r="H13" i="3" s="1"/>
  <c r="AK11" i="5"/>
  <c r="J20" i="3" s="1"/>
  <c r="AW11" i="5"/>
  <c r="J24" i="3" s="1"/>
  <c r="N12" i="5"/>
  <c r="N18" i="5"/>
  <c r="N20" i="5" s="1"/>
  <c r="P13" i="3" s="1"/>
  <c r="AZ20" i="5"/>
  <c r="P25" i="3" s="1"/>
  <c r="W27" i="5"/>
  <c r="W12" i="4"/>
  <c r="AN13" i="4"/>
  <c r="AZ13" i="4"/>
  <c r="K15" i="4"/>
  <c r="K17" i="4" s="1"/>
  <c r="M12" i="3" s="1"/>
  <c r="W18" i="4"/>
  <c r="W20" i="4" s="1"/>
  <c r="O16" i="3" s="1"/>
  <c r="AN19" i="4"/>
  <c r="AN20" i="4" s="1"/>
  <c r="O21" i="3" s="1"/>
  <c r="AZ19" i="4"/>
  <c r="K21" i="4"/>
  <c r="W24" i="4"/>
  <c r="W26" i="4" s="1"/>
  <c r="S16" i="3" s="1"/>
  <c r="AN25" i="4"/>
  <c r="AN26" i="4" s="1"/>
  <c r="S21" i="3" s="1"/>
  <c r="AZ25" i="4"/>
  <c r="AZ26" i="4" s="1"/>
  <c r="S25" i="3" s="1"/>
  <c r="K27" i="4"/>
  <c r="K29" i="4" s="1"/>
  <c r="U12" i="3" s="1"/>
  <c r="T9" i="5"/>
  <c r="T15" i="5"/>
  <c r="T17" i="5" s="1"/>
  <c r="N15" i="3" s="1"/>
  <c r="T21" i="5"/>
  <c r="AK26" i="5"/>
  <c r="T20" i="3" s="1"/>
  <c r="H6" i="5"/>
  <c r="H8" i="5" s="1"/>
  <c r="H11" i="3" s="1"/>
  <c r="AN29" i="5"/>
  <c r="V21" i="3" s="1"/>
  <c r="AT8" i="5"/>
  <c r="H23" i="3" s="1"/>
  <c r="AZ28" i="5"/>
  <c r="AZ25" i="5"/>
  <c r="AZ26" i="5" s="1"/>
  <c r="T25" i="3" s="1"/>
  <c r="AZ7" i="5"/>
  <c r="AZ8" i="5" s="1"/>
  <c r="H25" i="3" s="1"/>
  <c r="H9" i="5"/>
  <c r="H11" i="5" s="1"/>
  <c r="J11" i="3" s="1"/>
  <c r="AT10" i="5"/>
  <c r="H12" i="5"/>
  <c r="AT13" i="5"/>
  <c r="H15" i="5"/>
  <c r="AT16" i="5"/>
  <c r="H18" i="5"/>
  <c r="H20" i="5" s="1"/>
  <c r="P11" i="3" s="1"/>
  <c r="AT19" i="5"/>
  <c r="AT20" i="5" s="1"/>
  <c r="P23" i="3" s="1"/>
  <c r="H21" i="5"/>
  <c r="AT22" i="5"/>
  <c r="N24" i="5"/>
  <c r="N26" i="5" s="1"/>
  <c r="T13" i="3" s="1"/>
  <c r="AT25" i="5"/>
  <c r="AT26" i="5" s="1"/>
  <c r="T23" i="3" s="1"/>
  <c r="N27" i="5"/>
  <c r="N29" i="5" s="1"/>
  <c r="V13" i="3" s="1"/>
  <c r="Q8" i="5"/>
  <c r="H14" i="3" s="1"/>
  <c r="Q20" i="5"/>
  <c r="P14" i="3" s="1"/>
  <c r="Q26" i="5"/>
  <c r="T14" i="3" s="1"/>
  <c r="Q27" i="5"/>
  <c r="Q29" i="5" s="1"/>
  <c r="V14" i="3" s="1"/>
  <c r="H11" i="12"/>
  <c r="I10" i="12"/>
  <c r="K24" i="5"/>
  <c r="K26" i="5" s="1"/>
  <c r="T12" i="3" s="1"/>
  <c r="T24" i="5"/>
  <c r="T26" i="5" s="1"/>
  <c r="T15" i="3" s="1"/>
  <c r="AQ25" i="5"/>
  <c r="AQ26" i="5" s="1"/>
  <c r="T22" i="3" s="1"/>
  <c r="T27" i="5"/>
  <c r="T29" i="5" s="1"/>
  <c r="V15" i="3" s="1"/>
  <c r="AQ28" i="5"/>
  <c r="AT28" i="5"/>
  <c r="J9" i="12"/>
  <c r="G44" i="6" l="1"/>
  <c r="F44" i="6"/>
  <c r="G41" i="6"/>
  <c r="F41" i="6"/>
  <c r="AI29" i="3"/>
  <c r="AI30" i="3" s="1"/>
  <c r="AE29" i="3"/>
  <c r="AE30" i="3" s="1"/>
  <c r="G45" i="6"/>
  <c r="F45" i="6"/>
  <c r="K10" i="12"/>
  <c r="J10" i="12"/>
  <c r="B40" i="6"/>
  <c r="D40" i="6" s="1"/>
  <c r="AA29" i="3"/>
  <c r="AA30" i="3" s="1"/>
  <c r="B38" i="6"/>
  <c r="D38" i="6" s="1"/>
  <c r="W29" i="3"/>
  <c r="W30" i="3" s="1"/>
  <c r="I11" i="12"/>
  <c r="H12" i="12"/>
  <c r="AT26" i="4"/>
  <c r="S23" i="3" s="1"/>
  <c r="K11" i="5"/>
  <c r="J12" i="3" s="1"/>
  <c r="M15" i="2"/>
  <c r="G43" i="6"/>
  <c r="F43" i="6"/>
  <c r="G39" i="6"/>
  <c r="F39" i="6"/>
  <c r="D42" i="6"/>
  <c r="F42" i="6" l="1"/>
  <c r="G42" i="6"/>
  <c r="K11" i="12"/>
  <c r="J11" i="12"/>
  <c r="G40" i="6"/>
  <c r="F40" i="6"/>
  <c r="H13" i="12"/>
  <c r="I12" i="12"/>
  <c r="K17" i="5"/>
  <c r="N12" i="3" s="1"/>
  <c r="M16" i="2"/>
  <c r="AW11" i="4"/>
  <c r="I24" i="3" s="1"/>
  <c r="W8" i="4"/>
  <c r="G16" i="3" s="1"/>
  <c r="AQ20" i="5"/>
  <c r="P22" i="3" s="1"/>
  <c r="AW26" i="5"/>
  <c r="T24" i="3" s="1"/>
  <c r="AK17" i="4"/>
  <c r="M20" i="3" s="1"/>
  <c r="AQ29" i="4"/>
  <c r="U22" i="3" s="1"/>
  <c r="N17" i="4"/>
  <c r="M13" i="3" s="1"/>
  <c r="N26" i="4"/>
  <c r="S13" i="3" s="1"/>
  <c r="T14" i="4"/>
  <c r="K15" i="3" s="1"/>
  <c r="AN8" i="5"/>
  <c r="H21" i="3" s="1"/>
  <c r="AT17" i="4"/>
  <c r="M23" i="3" s="1"/>
  <c r="W29" i="5"/>
  <c r="V16" i="3" s="1"/>
  <c r="AT11" i="5"/>
  <c r="J23" i="3" s="1"/>
  <c r="H26" i="4"/>
  <c r="S11" i="3" s="1"/>
  <c r="Q26" i="4"/>
  <c r="S14" i="3" s="1"/>
  <c r="T29" i="4"/>
  <c r="U15" i="3" s="1"/>
  <c r="K26" i="4"/>
  <c r="S12" i="3" s="1"/>
  <c r="F38" i="6"/>
  <c r="G38" i="6"/>
  <c r="AZ11" i="4"/>
  <c r="I25" i="3" s="1"/>
  <c r="W17" i="4"/>
  <c r="M16" i="3" s="1"/>
  <c r="I13" i="12" l="1"/>
  <c r="H14" i="12"/>
  <c r="AN26" i="5"/>
  <c r="T21" i="3" s="1"/>
  <c r="T28" i="3" s="1"/>
  <c r="C36" i="6" s="1"/>
  <c r="M17" i="2"/>
  <c r="H17" i="4"/>
  <c r="M11" i="3" s="1"/>
  <c r="AQ17" i="4"/>
  <c r="M22" i="3" s="1"/>
  <c r="AK29" i="5"/>
  <c r="V20" i="3" s="1"/>
  <c r="AQ14" i="5"/>
  <c r="L22" i="3" s="1"/>
  <c r="Q14" i="5"/>
  <c r="L14" i="3" s="1"/>
  <c r="AZ11" i="5"/>
  <c r="J25" i="3" s="1"/>
  <c r="AK29" i="4"/>
  <c r="U20" i="3" s="1"/>
  <c r="K29" i="5"/>
  <c r="V12" i="3" s="1"/>
  <c r="AW20" i="5"/>
  <c r="P24" i="3" s="1"/>
  <c r="AN11" i="5"/>
  <c r="J21" i="3" s="1"/>
  <c r="T8" i="5"/>
  <c r="H15" i="3" s="1"/>
  <c r="H28" i="3" s="1"/>
  <c r="C30" i="6" s="1"/>
  <c r="AK17" i="5"/>
  <c r="N20" i="3" s="1"/>
  <c r="N17" i="5"/>
  <c r="N13" i="3" s="1"/>
  <c r="W14" i="5"/>
  <c r="L16" i="3" s="1"/>
  <c r="AZ14" i="4"/>
  <c r="K25" i="3" s="1"/>
  <c r="AZ20" i="4"/>
  <c r="O25" i="3" s="1"/>
  <c r="Q20" i="4"/>
  <c r="O14" i="3" s="1"/>
  <c r="H29" i="5"/>
  <c r="V11" i="3" s="1"/>
  <c r="AT14" i="5"/>
  <c r="L23" i="3" s="1"/>
  <c r="AN14" i="4"/>
  <c r="K21" i="3" s="1"/>
  <c r="K20" i="4"/>
  <c r="O12" i="3" s="1"/>
  <c r="AZ29" i="5"/>
  <c r="V25" i="3" s="1"/>
  <c r="AW26" i="4"/>
  <c r="S24" i="3" s="1"/>
  <c r="S28" i="3" s="1"/>
  <c r="T14" i="5"/>
  <c r="L15" i="3" s="1"/>
  <c r="K12" i="12"/>
  <c r="J12" i="12"/>
  <c r="B36" i="6" l="1"/>
  <c r="D36" i="6" s="1"/>
  <c r="S29" i="3"/>
  <c r="H15" i="12"/>
  <c r="I14" i="12"/>
  <c r="M18" i="2"/>
  <c r="AQ17" i="5"/>
  <c r="N22" i="3" s="1"/>
  <c r="N11" i="5"/>
  <c r="J13" i="3" s="1"/>
  <c r="Q11" i="5"/>
  <c r="J14" i="3" s="1"/>
  <c r="AQ14" i="4"/>
  <c r="K22" i="3" s="1"/>
  <c r="T11" i="4"/>
  <c r="I15" i="3" s="1"/>
  <c r="AW14" i="5"/>
  <c r="L24" i="3" s="1"/>
  <c r="Q17" i="5"/>
  <c r="N14" i="3" s="1"/>
  <c r="N11" i="4"/>
  <c r="I13" i="3" s="1"/>
  <c r="AT11" i="4"/>
  <c r="I23" i="3" s="1"/>
  <c r="AW8" i="4"/>
  <c r="G24" i="3" s="1"/>
  <c r="G28" i="3" s="1"/>
  <c r="K14" i="5"/>
  <c r="L12" i="3" s="1"/>
  <c r="Q23" i="5"/>
  <c r="R14" i="3" s="1"/>
  <c r="H14" i="5"/>
  <c r="L11" i="3" s="1"/>
  <c r="N14" i="4"/>
  <c r="K13" i="3" s="1"/>
  <c r="H14" i="4"/>
  <c r="K11" i="3" s="1"/>
  <c r="K23" i="4"/>
  <c r="Q12" i="3" s="1"/>
  <c r="W17" i="5"/>
  <c r="N16" i="3" s="1"/>
  <c r="AK23" i="4"/>
  <c r="Q20" i="3" s="1"/>
  <c r="Q23" i="4"/>
  <c r="Q14" i="3" s="1"/>
  <c r="AK20" i="4"/>
  <c r="O20" i="3" s="1"/>
  <c r="O28" i="3" s="1"/>
  <c r="N14" i="5"/>
  <c r="L13" i="3" s="1"/>
  <c r="AN17" i="4"/>
  <c r="M21" i="3" s="1"/>
  <c r="AT23" i="5"/>
  <c r="R23" i="3" s="1"/>
  <c r="W11" i="4"/>
  <c r="I16" i="3" s="1"/>
  <c r="K13" i="12"/>
  <c r="J13" i="12"/>
  <c r="B34" i="6" l="1"/>
  <c r="M19" i="2"/>
  <c r="K20" i="5"/>
  <c r="P12" i="3" s="1"/>
  <c r="AN23" i="5"/>
  <c r="R21" i="3" s="1"/>
  <c r="AW14" i="4"/>
  <c r="K24" i="3" s="1"/>
  <c r="AZ23" i="5"/>
  <c r="R25" i="3" s="1"/>
  <c r="AK20" i="5"/>
  <c r="P20" i="3" s="1"/>
  <c r="AW17" i="5"/>
  <c r="N24" i="3" s="1"/>
  <c r="T17" i="4"/>
  <c r="M15" i="3" s="1"/>
  <c r="M28" i="3" s="1"/>
  <c r="AT17" i="5"/>
  <c r="N23" i="3" s="1"/>
  <c r="AN11" i="4"/>
  <c r="I21" i="3" s="1"/>
  <c r="AQ29" i="5"/>
  <c r="V22" i="3" s="1"/>
  <c r="W23" i="4"/>
  <c r="Q16" i="3" s="1"/>
  <c r="AQ11" i="4"/>
  <c r="I22" i="3" s="1"/>
  <c r="K14" i="4"/>
  <c r="K12" i="3" s="1"/>
  <c r="H23" i="5"/>
  <c r="R11" i="3" s="1"/>
  <c r="H17" i="5"/>
  <c r="N11" i="3" s="1"/>
  <c r="N28" i="3" s="1"/>
  <c r="C33" i="6" s="1"/>
  <c r="H11" i="4"/>
  <c r="I11" i="3" s="1"/>
  <c r="T11" i="5"/>
  <c r="J15" i="3" s="1"/>
  <c r="J28" i="3" s="1"/>
  <c r="C31" i="6" s="1"/>
  <c r="AT23" i="4"/>
  <c r="Q23" i="3" s="1"/>
  <c r="AZ29" i="4"/>
  <c r="U25" i="3" s="1"/>
  <c r="U28" i="3" s="1"/>
  <c r="W11" i="5"/>
  <c r="J16" i="3" s="1"/>
  <c r="Q14" i="4"/>
  <c r="K14" i="3" s="1"/>
  <c r="B30" i="6"/>
  <c r="D30" i="6" s="1"/>
  <c r="G29" i="3"/>
  <c r="K14" i="12"/>
  <c r="J14" i="12"/>
  <c r="I15" i="12"/>
  <c r="H16" i="12"/>
  <c r="I16" i="12" s="1"/>
  <c r="F36" i="6"/>
  <c r="P28" i="3" l="1"/>
  <c r="K23" i="5"/>
  <c r="R12" i="3" s="1"/>
  <c r="AW23" i="5"/>
  <c r="R24" i="3" s="1"/>
  <c r="M20" i="2"/>
  <c r="M21" i="2" s="1"/>
  <c r="M22" i="2" s="1"/>
  <c r="M23" i="2" s="1"/>
  <c r="M24" i="2" s="1"/>
  <c r="M25" i="2" s="1"/>
  <c r="M26" i="2" s="1"/>
  <c r="M27" i="2" s="1"/>
  <c r="K11" i="4"/>
  <c r="I12" i="3" s="1"/>
  <c r="I28" i="3" s="1"/>
  <c r="AW23" i="4"/>
  <c r="Q24" i="3" s="1"/>
  <c r="AQ23" i="5"/>
  <c r="R22" i="3" s="1"/>
  <c r="AZ14" i="5"/>
  <c r="L25" i="3" s="1"/>
  <c r="AN14" i="5"/>
  <c r="L21" i="3" s="1"/>
  <c r="L28" i="3" s="1"/>
  <c r="C32" i="6" s="1"/>
  <c r="AK23" i="5"/>
  <c r="R20" i="3" s="1"/>
  <c r="AK14" i="4"/>
  <c r="K20" i="3" s="1"/>
  <c r="T23" i="4"/>
  <c r="Q15" i="3" s="1"/>
  <c r="W23" i="5"/>
  <c r="R16" i="3" s="1"/>
  <c r="W14" i="4"/>
  <c r="K16" i="3" s="1"/>
  <c r="K28" i="3" s="1"/>
  <c r="T23" i="5"/>
  <c r="R15" i="3" s="1"/>
  <c r="Q11" i="4"/>
  <c r="I14" i="3" s="1"/>
  <c r="AQ23" i="4"/>
  <c r="Q22" i="3" s="1"/>
  <c r="AZ23" i="4"/>
  <c r="Q25" i="3" s="1"/>
  <c r="H23" i="4"/>
  <c r="Q11" i="3" s="1"/>
  <c r="N23" i="5"/>
  <c r="R13" i="3" s="1"/>
  <c r="R28" i="3" s="1"/>
  <c r="C35" i="6" s="1"/>
  <c r="AT14" i="4"/>
  <c r="K23" i="3" s="1"/>
  <c r="AN23" i="4"/>
  <c r="Q21" i="3" s="1"/>
  <c r="AT29" i="5"/>
  <c r="V23" i="3" s="1"/>
  <c r="N23" i="4"/>
  <c r="Q13" i="3" s="1"/>
  <c r="K16" i="12"/>
  <c r="J16" i="12"/>
  <c r="F30" i="6"/>
  <c r="B37" i="6"/>
  <c r="D37" i="6" s="1"/>
  <c r="B33" i="6"/>
  <c r="D33" i="6" s="1"/>
  <c r="M29" i="3"/>
  <c r="K15" i="12"/>
  <c r="J15" i="12"/>
  <c r="V28" i="3"/>
  <c r="C37" i="6" s="1"/>
  <c r="B32" i="6" l="1"/>
  <c r="D32" i="6" s="1"/>
  <c r="K29" i="3"/>
  <c r="B31" i="6"/>
  <c r="D31" i="6" s="1"/>
  <c r="I29" i="3"/>
  <c r="F37" i="6"/>
  <c r="F33" i="6"/>
  <c r="Q28" i="3"/>
  <c r="C34" i="6"/>
  <c r="D34" i="6" s="1"/>
  <c r="O29" i="3"/>
  <c r="U29" i="3"/>
  <c r="F34" i="6" l="1"/>
  <c r="F31" i="6"/>
  <c r="B35" i="6"/>
  <c r="D35" i="6" s="1"/>
  <c r="G34" i="6" s="1"/>
  <c r="Q29" i="3"/>
  <c r="Q30" i="3" s="1"/>
  <c r="G37" i="6"/>
  <c r="U30" i="3"/>
  <c r="G33" i="6"/>
  <c r="F32" i="6"/>
  <c r="G32" i="6"/>
  <c r="I30" i="3" l="1"/>
  <c r="N40" i="6"/>
  <c r="P25" i="6"/>
  <c r="Q31" i="6"/>
  <c r="N42" i="6"/>
  <c r="Q37" i="6"/>
  <c r="M43" i="6"/>
  <c r="R24" i="6"/>
  <c r="M34" i="6"/>
  <c r="N44" i="6"/>
  <c r="P31" i="6"/>
  <c r="P24" i="6"/>
  <c r="R33" i="6"/>
  <c r="N43" i="6"/>
  <c r="O30" i="3"/>
  <c r="F35" i="6"/>
  <c r="Q27" i="6" s="1"/>
  <c r="G35" i="6"/>
  <c r="G30" i="6"/>
  <c r="K30" i="3"/>
  <c r="G30" i="3"/>
  <c r="G36" i="6"/>
  <c r="S30" i="3"/>
  <c r="G31" i="6"/>
  <c r="M30" i="3"/>
  <c r="R32" i="6" l="1"/>
  <c r="N45" i="6"/>
  <c r="M39" i="6"/>
  <c r="M44" i="6"/>
  <c r="Q23" i="6"/>
  <c r="R23" i="6"/>
  <c r="P34" i="6"/>
  <c r="L35" i="6"/>
  <c r="Q28" i="6"/>
  <c r="M37" i="6"/>
  <c r="N32" i="6"/>
  <c r="L45" i="6"/>
  <c r="L34" i="6"/>
  <c r="M36" i="6"/>
  <c r="R31" i="6"/>
  <c r="P30" i="6"/>
  <c r="R26" i="6"/>
  <c r="Q32" i="6"/>
  <c r="M45" i="6"/>
  <c r="R34" i="6"/>
  <c r="P26" i="6"/>
  <c r="L44" i="6"/>
  <c r="L42" i="6"/>
  <c r="N37" i="6"/>
  <c r="P33" i="6"/>
  <c r="L41" i="6"/>
  <c r="L37" i="6"/>
  <c r="M31" i="6"/>
  <c r="N41" i="6"/>
  <c r="N36" i="6"/>
  <c r="P32" i="6"/>
  <c r="N30" i="6"/>
  <c r="Q35" i="6"/>
  <c r="P36" i="6"/>
  <c r="M30" i="6"/>
  <c r="M38" i="6"/>
  <c r="N34" i="6"/>
  <c r="L31" i="6"/>
  <c r="R37" i="6"/>
  <c r="L33" i="6"/>
  <c r="Q33" i="6"/>
  <c r="Q34" i="6"/>
  <c r="P27" i="6"/>
  <c r="R36" i="6"/>
  <c r="N31" i="6"/>
  <c r="Q25" i="6"/>
  <c r="R29" i="6"/>
  <c r="P28" i="6"/>
  <c r="N39" i="6"/>
  <c r="R27" i="6"/>
  <c r="M41" i="6"/>
  <c r="M33" i="6"/>
  <c r="P22" i="6"/>
  <c r="L40" i="6"/>
  <c r="M42" i="6"/>
  <c r="R25" i="6"/>
  <c r="P29" i="6"/>
  <c r="N33" i="6"/>
  <c r="L36" i="6"/>
  <c r="R22" i="6"/>
  <c r="Q24" i="6"/>
  <c r="Q30" i="6"/>
  <c r="Q22" i="6"/>
  <c r="L38" i="6"/>
  <c r="M32" i="6"/>
  <c r="L43" i="6"/>
  <c r="N38" i="6"/>
  <c r="L30" i="6"/>
  <c r="R28" i="6"/>
  <c r="L32" i="6"/>
  <c r="P37" i="6"/>
  <c r="Q36" i="6"/>
  <c r="R30" i="6"/>
  <c r="L39" i="6"/>
  <c r="N35" i="6"/>
  <c r="P35" i="6"/>
  <c r="R35" i="6"/>
  <c r="Q26" i="6"/>
  <c r="Q29" i="6"/>
  <c r="M40" i="6"/>
  <c r="P23" i="6"/>
  <c r="M35" i="6"/>
</calcChain>
</file>

<file path=xl/comments1.xml><?xml version="1.0" encoding="utf-8"?>
<comments xmlns="http://schemas.openxmlformats.org/spreadsheetml/2006/main">
  <authors>
    <author/>
  </authors>
  <commentList>
    <comment ref="A3" authorId="0" shapeId="0">
      <text>
        <r>
          <rPr>
            <sz val="10"/>
            <color rgb="FF000000"/>
            <rFont val="Arial"/>
            <scheme val="minor"/>
          </rPr>
          <t>======
ID#AAAAnyLuDM8
     (2023-01-24 10:37:35)
:
Print Enough for each heat of each race</t>
        </r>
      </text>
    </comment>
  </commentList>
  <extLst>
    <ext xmlns:r="http://schemas.openxmlformats.org/officeDocument/2006/relationships" uri="GoogleSheetsCustomDataVersion1">
      <go:sheetsCustomData xmlns:go="http://customooxmlschemas.google.com/" r:id="rId1" roundtripDataSignature="AMtx7mjgQR3AWtlMfm8BVJOjqAkEEVY84Q=="/>
    </ext>
  </extLst>
</comments>
</file>

<file path=xl/sharedStrings.xml><?xml version="1.0" encoding="utf-8"?>
<sst xmlns="http://schemas.openxmlformats.org/spreadsheetml/2006/main" count="1160" uniqueCount="198">
  <si>
    <r>
      <rPr>
        <b/>
        <sz val="20"/>
        <color rgb="FF865357"/>
        <rFont val="Arial"/>
      </rPr>
      <t xml:space="preserve">Aviva Sportshall </t>
    </r>
    <r>
      <rPr>
        <sz val="20"/>
        <color rgb="FF865357"/>
        <rFont val="Arial"/>
      </rPr>
      <t>Primary</t>
    </r>
  </si>
  <si>
    <t>Event Centre - 16 Teams</t>
  </si>
  <si>
    <t>Updated for the 2009 / 2010 Season this document should provide the organiser with all the tools need to deliver cluster and SSP events and finals</t>
  </si>
  <si>
    <t>Information on each section is detailed below - please read carefully to ensure you are able to navigate the workbook tabs effectively</t>
  </si>
  <si>
    <t>Contents</t>
  </si>
  <si>
    <t>Team Names &amp; Events</t>
  </si>
  <si>
    <t>This vital page is the place to insert the number of Schools competing, their Team Names and make any additions to the events (due to differences in facilities and local equipment you now have the space to add events such as a hurdles relay).     Any boxes in YELLOW can be edited.</t>
  </si>
  <si>
    <t>Team Scores</t>
  </si>
  <si>
    <t>No inputting of data is required here. This page serves as the points totals during the competition and is a useful overview to all involved in the competition.</t>
  </si>
  <si>
    <t>Girls</t>
  </si>
  <si>
    <t>Input of all the girls results in their track relays and field events - see the information on the right of this page for advice.</t>
  </si>
  <si>
    <t>Boys</t>
  </si>
  <si>
    <t>Input of all the boys results in their track relays and field events - see the information on the right of this page for advice.</t>
  </si>
  <si>
    <t>Final Results</t>
  </si>
  <si>
    <t>A useful sheet for event announcers to read the final results - This page also doubles up as a Press Release and can be handed to all interested parties at the end of the event. (Please note it would be easier to email this sheet as a PDF to ensure you keep the data - use cutePDF or similar to print to PDF)</t>
  </si>
  <si>
    <t>Track Sheets</t>
  </si>
  <si>
    <t>A copy of the Standard Track Recording Pad - Please ensure you print enough for the number of Relays you wish to run</t>
  </si>
  <si>
    <t>Field Scoresheets</t>
  </si>
  <si>
    <t>A copy of the Standard Field Recording Pad - The Team names &amp; Colours are inserted from the data provided by the Team Names &amp; Events page</t>
  </si>
  <si>
    <t>Teamsheets</t>
  </si>
  <si>
    <t>A copy of the Standard Boys &amp; Girls Teamsheets</t>
  </si>
  <si>
    <t>Team Name Posters</t>
  </si>
  <si>
    <t>Again the information for these sheets comes from the Team Names &amp; Events Tab - Printing these and attaching to the sports hall wall allows you to manage the teams easier as they arrive</t>
  </si>
  <si>
    <t>Competition Name</t>
  </si>
  <si>
    <t>PSSP Level 2</t>
  </si>
  <si>
    <t>Date</t>
  </si>
  <si>
    <t>LOOKUP</t>
  </si>
  <si>
    <t>Venue</t>
  </si>
  <si>
    <t>Plymouth Marjon University</t>
  </si>
  <si>
    <t>SSP / Area</t>
  </si>
  <si>
    <t>School / Team Names</t>
  </si>
  <si>
    <t>Colours / Letters</t>
  </si>
  <si>
    <t>Number of Teams</t>
  </si>
  <si>
    <t>Position</t>
  </si>
  <si>
    <t>Points</t>
  </si>
  <si>
    <t>Track</t>
  </si>
  <si>
    <t>School A</t>
  </si>
  <si>
    <t>Plymouth</t>
  </si>
  <si>
    <t>Bickleigh Down</t>
  </si>
  <si>
    <t>A</t>
  </si>
  <si>
    <t>Obstacle Relay</t>
  </si>
  <si>
    <t>School B</t>
  </si>
  <si>
    <t>Holy Cross</t>
  </si>
  <si>
    <t>B</t>
  </si>
  <si>
    <t>1 + 1 Lap Relay</t>
  </si>
  <si>
    <t>School C</t>
  </si>
  <si>
    <t xml:space="preserve">Mary Dean's </t>
  </si>
  <si>
    <t xml:space="preserve">C </t>
  </si>
  <si>
    <t>2 + 2 Lap Relay</t>
  </si>
  <si>
    <t>School D</t>
  </si>
  <si>
    <t>Elburton</t>
  </si>
  <si>
    <t xml:space="preserve">D </t>
  </si>
  <si>
    <t>6 Lap Paarlauf</t>
  </si>
  <si>
    <t>School E</t>
  </si>
  <si>
    <t xml:space="preserve">Montpelier </t>
  </si>
  <si>
    <t>E</t>
  </si>
  <si>
    <t>Yellow cells can be edited</t>
  </si>
  <si>
    <t>Over / Under Relay</t>
  </si>
  <si>
    <t>School F</t>
  </si>
  <si>
    <t xml:space="preserve">Plympton St Maurice </t>
  </si>
  <si>
    <t>F</t>
  </si>
  <si>
    <t>4 x 1 Lap Relay</t>
  </si>
  <si>
    <t>School G</t>
  </si>
  <si>
    <t>Compton</t>
  </si>
  <si>
    <t xml:space="preserve">G </t>
  </si>
  <si>
    <t>School H</t>
  </si>
  <si>
    <t>Salsibury Road</t>
  </si>
  <si>
    <t>H</t>
  </si>
  <si>
    <t>School I</t>
  </si>
  <si>
    <t>FIELD</t>
  </si>
  <si>
    <t>School J</t>
  </si>
  <si>
    <t>J</t>
  </si>
  <si>
    <t>Chest Push</t>
  </si>
  <si>
    <t>School K</t>
  </si>
  <si>
    <t>K</t>
  </si>
  <si>
    <t>Speed Bounce</t>
  </si>
  <si>
    <t>School L</t>
  </si>
  <si>
    <t>L</t>
  </si>
  <si>
    <t>Standing Long Jump</t>
  </si>
  <si>
    <t>School M</t>
  </si>
  <si>
    <t>M</t>
  </si>
  <si>
    <t>Standing Triple Jump</t>
  </si>
  <si>
    <t>School N</t>
  </si>
  <si>
    <t>N</t>
  </si>
  <si>
    <t>Vertical Jump</t>
  </si>
  <si>
    <t>School O</t>
  </si>
  <si>
    <t>O</t>
  </si>
  <si>
    <t>Soft Javelin</t>
  </si>
  <si>
    <t>School P</t>
  </si>
  <si>
    <t>P</t>
  </si>
  <si>
    <t>School Q</t>
  </si>
  <si>
    <t>School R</t>
  </si>
  <si>
    <t>School S</t>
  </si>
  <si>
    <t>School T</t>
  </si>
  <si>
    <t>School U</t>
  </si>
  <si>
    <t>School V</t>
  </si>
  <si>
    <t>School W</t>
  </si>
  <si>
    <t>School X</t>
  </si>
  <si>
    <r>
      <rPr>
        <b/>
        <sz val="20"/>
        <color rgb="FF865357"/>
        <rFont val="Arial"/>
      </rPr>
      <t>Aviva Sportshall</t>
    </r>
    <r>
      <rPr>
        <sz val="20"/>
        <color rgb="FF865357"/>
        <rFont val="Arial"/>
      </rPr>
      <t xml:space="preserve"> Primary</t>
    </r>
  </si>
  <si>
    <t>TRACK</t>
  </si>
  <si>
    <t>Field</t>
  </si>
  <si>
    <t>Total</t>
  </si>
  <si>
    <t>Combined Total</t>
  </si>
  <si>
    <t>Overall Position</t>
  </si>
  <si>
    <r>
      <rPr>
        <sz val="12"/>
        <color rgb="FF865357"/>
        <rFont val="Arial"/>
      </rPr>
      <t xml:space="preserve">For more information on the </t>
    </r>
    <r>
      <rPr>
        <b/>
        <sz val="12"/>
        <color rgb="FF865357"/>
        <rFont val="Arial"/>
      </rPr>
      <t>Aviva Sportshall</t>
    </r>
    <r>
      <rPr>
        <sz val="12"/>
        <color rgb="FF865357"/>
        <rFont val="Arial"/>
      </rPr>
      <t xml:space="preserve"> pathway go to </t>
    </r>
    <r>
      <rPr>
        <b/>
        <sz val="12"/>
        <color rgb="FF865357"/>
        <rFont val="Arial"/>
      </rPr>
      <t>www.sportshall.org</t>
    </r>
  </si>
  <si>
    <r>
      <rPr>
        <sz val="12"/>
        <color rgb="FF865357"/>
        <rFont val="Arial"/>
      </rPr>
      <t xml:space="preserve">For more information on the </t>
    </r>
    <r>
      <rPr>
        <b/>
        <sz val="12"/>
        <color rgb="FF865357"/>
        <rFont val="Arial"/>
      </rPr>
      <t>Aviva Sportshall</t>
    </r>
    <r>
      <rPr>
        <sz val="12"/>
        <color rgb="FF865357"/>
        <rFont val="Arial"/>
      </rPr>
      <t xml:space="preserve"> pathway go to </t>
    </r>
    <r>
      <rPr>
        <b/>
        <sz val="12"/>
        <color rgb="FF865357"/>
        <rFont val="Arial"/>
      </rPr>
      <t>www.sportshall.org</t>
    </r>
  </si>
  <si>
    <t>Colour</t>
  </si>
  <si>
    <t>Team</t>
  </si>
  <si>
    <t>Time (in secs) or position</t>
  </si>
  <si>
    <t>Position / Points</t>
  </si>
  <si>
    <t>Best Performances</t>
  </si>
  <si>
    <t>Total / Position / Points</t>
  </si>
  <si>
    <r>
      <rPr>
        <b/>
        <sz val="20"/>
        <color rgb="FF865357"/>
        <rFont val="Arial"/>
      </rPr>
      <t xml:space="preserve">Aviva Sportshall </t>
    </r>
    <r>
      <rPr>
        <sz val="20"/>
        <color rgb="FF865357"/>
        <rFont val="Arial"/>
      </rPr>
      <t>Primary</t>
    </r>
  </si>
  <si>
    <t>Press Release</t>
  </si>
  <si>
    <t>Event:</t>
  </si>
  <si>
    <t>Date:</t>
  </si>
  <si>
    <t>Venue:</t>
  </si>
  <si>
    <t>Paragraph 1</t>
  </si>
  <si>
    <t>Include brief description of the event including number of schools, participants &amp; the type of activities on offer (eg Soft Javelin, Hurdles)</t>
  </si>
  <si>
    <t>Paragraph 2</t>
  </si>
  <si>
    <t>Include details on the competition including standout performances and overview of the team results</t>
  </si>
  <si>
    <t>Paragraph 3</t>
  </si>
  <si>
    <t>Include thank-you's to teachers, officials &amp; organisers and details of exit routes, contacts and further competition</t>
  </si>
  <si>
    <t>Results</t>
  </si>
  <si>
    <t>To forward this sheet electronically use software such as cutePDF to print a PDF version</t>
  </si>
  <si>
    <t>Score</t>
  </si>
  <si>
    <t>Combined</t>
  </si>
  <si>
    <t>Add</t>
  </si>
  <si>
    <t>com + add</t>
  </si>
  <si>
    <t>Rank</t>
  </si>
  <si>
    <t>Aviva UKA Academy</t>
  </si>
  <si>
    <t>Aviva Sportshall Primary provides the ideal pathway in which to introduce young people to athletics and multi-skills competition and is a key component within the Aviva UKA Academy. As the governing body for athletics, the premier Olympic and Paralympic sport, UKA endeavours to inspire future generations of champions through increased engagement with its grassroots products, of which, through sponsorship from Aviva, now fall under the umbrella of the Aviva UKA Academy.</t>
  </si>
  <si>
    <t>Aviva has been the team behind UKA for more than a decade, and is committed to supporting athletics in the UK from playground to podium.</t>
  </si>
  <si>
    <t>The Aviva UKA Academy embraces several other areas essential to engaging children into athletics; Aviva Startrack – initial introduction into athletics, Aviva Shine Awards – rewarding achievement, Aviva Elevating Athletics – teaching resource and Aviva School Championships – first experience of competitive representation.</t>
  </si>
  <si>
    <t>For more information go to www.sportshall.org</t>
  </si>
  <si>
    <t>Print enough for heats of each race - boys and girls</t>
  </si>
  <si>
    <t>Event / Time Trial</t>
  </si>
  <si>
    <t>No.</t>
  </si>
  <si>
    <t>Time Recorded</t>
  </si>
  <si>
    <t>Faults</t>
  </si>
  <si>
    <t>Time Given</t>
  </si>
  <si>
    <t>Adjusted Position</t>
  </si>
  <si>
    <t>Qualifiers</t>
  </si>
  <si>
    <t>Speed Bounce - Girls</t>
  </si>
  <si>
    <t>Name</t>
  </si>
  <si>
    <t>Trial</t>
  </si>
  <si>
    <t>Best</t>
  </si>
  <si>
    <t>Team Total</t>
  </si>
  <si>
    <t xml:space="preserve">R1 </t>
  </si>
  <si>
    <t>R2</t>
  </si>
  <si>
    <t>R3</t>
  </si>
  <si>
    <t>St Long Jump - Girls</t>
  </si>
  <si>
    <t>St Triple Jump - Girls</t>
  </si>
  <si>
    <t>Vertical Jump - Girls</t>
  </si>
  <si>
    <t>Chest Push - Girls</t>
  </si>
  <si>
    <t>Soft Javelin - Girls</t>
  </si>
  <si>
    <t>Speed Bounce - Boys</t>
  </si>
  <si>
    <t>St Long Jump - Boys</t>
  </si>
  <si>
    <t>St Triple Jump - Boys</t>
  </si>
  <si>
    <t>Vertical Jump - Boys</t>
  </si>
  <si>
    <t>Chest Push - Boys</t>
  </si>
  <si>
    <t>Soft Javelin - Boys</t>
  </si>
  <si>
    <r>
      <rPr>
        <b/>
        <sz val="20"/>
        <color rgb="FF865357"/>
        <rFont val="Arial"/>
      </rPr>
      <t>Aviva Sportshall</t>
    </r>
    <r>
      <rPr>
        <sz val="20"/>
        <color rgb="FF865357"/>
        <rFont val="Arial"/>
      </rPr>
      <t xml:space="preserve"> Primary</t>
    </r>
  </si>
  <si>
    <t xml:space="preserve">Event: </t>
  </si>
  <si>
    <t xml:space="preserve">School:  </t>
  </si>
  <si>
    <t>Teacher:</t>
  </si>
  <si>
    <t>Girls Teamsheet</t>
  </si>
  <si>
    <t>Track Events</t>
  </si>
  <si>
    <t>Field Events</t>
  </si>
  <si>
    <t>1 + 1 Lap Hurdles Relay
(years 3/4)</t>
  </si>
  <si>
    <t>St. Triple Jump</t>
  </si>
  <si>
    <t>5 Strides
(years 3/4)</t>
  </si>
  <si>
    <t xml:space="preserve">Number of athletes per event: </t>
  </si>
  <si>
    <t>1. Please tick the appropriate box for each athlete's events.</t>
  </si>
  <si>
    <r>
      <rPr>
        <sz val="10"/>
        <color rgb="FF865357"/>
        <rFont val="Arial"/>
      </rPr>
      <t xml:space="preserve">For more information on the </t>
    </r>
    <r>
      <rPr>
        <b/>
        <sz val="10"/>
        <color rgb="FF865357"/>
        <rFont val="Arial"/>
      </rPr>
      <t>Aviva Sportshall</t>
    </r>
    <r>
      <rPr>
        <sz val="10"/>
        <color rgb="FF865357"/>
        <rFont val="Arial"/>
      </rPr>
      <t xml:space="preserve"> Pathway and competition rules go to</t>
    </r>
    <r>
      <rPr>
        <b/>
        <sz val="10"/>
        <color rgb="FF865357"/>
        <rFont val="Arial"/>
      </rPr>
      <t xml:space="preserve"> www.sportshall.org</t>
    </r>
  </si>
  <si>
    <t>2. An athlete is limited to two track events and two field events.</t>
  </si>
  <si>
    <r>
      <rPr>
        <b/>
        <sz val="20"/>
        <color rgb="FF865357"/>
        <rFont val="Arial"/>
      </rPr>
      <t>Aviva Sportshall</t>
    </r>
    <r>
      <rPr>
        <sz val="20"/>
        <color rgb="FF865357"/>
        <rFont val="Arial"/>
      </rPr>
      <t xml:space="preserve"> Primary</t>
    </r>
  </si>
  <si>
    <t>Boys Teamsheet</t>
  </si>
  <si>
    <r>
      <rPr>
        <sz val="10"/>
        <color rgb="FF865357"/>
        <rFont val="Arial"/>
      </rPr>
      <t xml:space="preserve">For more information on the </t>
    </r>
    <r>
      <rPr>
        <b/>
        <sz val="10"/>
        <color rgb="FF865357"/>
        <rFont val="Arial"/>
      </rPr>
      <t>Aviva Sportshall</t>
    </r>
    <r>
      <rPr>
        <sz val="10"/>
        <color rgb="FF865357"/>
        <rFont val="Arial"/>
      </rPr>
      <t xml:space="preserve"> Pathway and competition rules go to </t>
    </r>
    <r>
      <rPr>
        <b/>
        <sz val="10"/>
        <color rgb="FF865357"/>
        <rFont val="Arial"/>
      </rPr>
      <t>www.sportshall.org</t>
    </r>
  </si>
  <si>
    <r>
      <rPr>
        <b/>
        <sz val="48"/>
        <color rgb="FF865357"/>
        <rFont val="Arial"/>
      </rPr>
      <t>Aviva Sportshall</t>
    </r>
    <r>
      <rPr>
        <sz val="48"/>
        <color rgb="FF865357"/>
        <rFont val="Arial"/>
      </rPr>
      <t xml:space="preserve"> Primary</t>
    </r>
  </si>
  <si>
    <r>
      <rPr>
        <b/>
        <sz val="48"/>
        <color rgb="FF865357"/>
        <rFont val="Arial"/>
      </rPr>
      <t>Aviva Sportshall</t>
    </r>
    <r>
      <rPr>
        <sz val="48"/>
        <color rgb="FF865357"/>
        <rFont val="Arial"/>
      </rPr>
      <t xml:space="preserve"> Primary</t>
    </r>
  </si>
  <si>
    <r>
      <rPr>
        <b/>
        <sz val="48"/>
        <color rgb="FF865357"/>
        <rFont val="Arial"/>
      </rPr>
      <t>Aviva Sportshall</t>
    </r>
    <r>
      <rPr>
        <sz val="48"/>
        <color rgb="FF865357"/>
        <rFont val="Arial"/>
      </rPr>
      <t xml:space="preserve"> Primary</t>
    </r>
  </si>
  <si>
    <r>
      <rPr>
        <b/>
        <sz val="48"/>
        <color rgb="FF865357"/>
        <rFont val="Arial"/>
      </rPr>
      <t>Aviva Sportshall</t>
    </r>
    <r>
      <rPr>
        <sz val="48"/>
        <color rgb="FF865357"/>
        <rFont val="Arial"/>
      </rPr>
      <t xml:space="preserve"> Primary</t>
    </r>
  </si>
  <si>
    <r>
      <rPr>
        <b/>
        <sz val="48"/>
        <color rgb="FF865357"/>
        <rFont val="Arial"/>
      </rPr>
      <t>Aviva Sportshall</t>
    </r>
    <r>
      <rPr>
        <sz val="48"/>
        <color rgb="FF865357"/>
        <rFont val="Arial"/>
      </rPr>
      <t xml:space="preserve"> Primary</t>
    </r>
  </si>
  <si>
    <r>
      <rPr>
        <b/>
        <sz val="48"/>
        <color rgb="FF865357"/>
        <rFont val="Arial"/>
      </rPr>
      <t>Aviva Sportshall</t>
    </r>
    <r>
      <rPr>
        <sz val="48"/>
        <color rgb="FF865357"/>
        <rFont val="Arial"/>
      </rPr>
      <t xml:space="preserve"> Primary</t>
    </r>
  </si>
  <si>
    <r>
      <rPr>
        <b/>
        <sz val="48"/>
        <color rgb="FF865357"/>
        <rFont val="Arial"/>
      </rPr>
      <t>Aviva Sportshall</t>
    </r>
    <r>
      <rPr>
        <sz val="48"/>
        <color rgb="FF865357"/>
        <rFont val="Arial"/>
      </rPr>
      <t xml:space="preserve"> Primary</t>
    </r>
  </si>
  <si>
    <r>
      <rPr>
        <b/>
        <sz val="48"/>
        <color rgb="FF865357"/>
        <rFont val="Arial"/>
      </rPr>
      <t>Aviva Sportshall</t>
    </r>
    <r>
      <rPr>
        <sz val="48"/>
        <color rgb="FF865357"/>
        <rFont val="Arial"/>
      </rPr>
      <t xml:space="preserve"> Primary</t>
    </r>
  </si>
  <si>
    <r>
      <rPr>
        <b/>
        <sz val="48"/>
        <color rgb="FF865357"/>
        <rFont val="Arial"/>
      </rPr>
      <t>Aviva Sportshall</t>
    </r>
    <r>
      <rPr>
        <sz val="48"/>
        <color rgb="FF865357"/>
        <rFont val="Arial"/>
      </rPr>
      <t xml:space="preserve"> Primary</t>
    </r>
  </si>
  <si>
    <r>
      <rPr>
        <b/>
        <sz val="48"/>
        <color rgb="FF865357"/>
        <rFont val="Arial"/>
      </rPr>
      <t>Aviva Sportshall</t>
    </r>
    <r>
      <rPr>
        <sz val="48"/>
        <color rgb="FF865357"/>
        <rFont val="Arial"/>
      </rPr>
      <t xml:space="preserve"> Primary</t>
    </r>
  </si>
  <si>
    <r>
      <rPr>
        <b/>
        <sz val="48"/>
        <color rgb="FF865357"/>
        <rFont val="Arial"/>
      </rPr>
      <t>Aviva Sportshall</t>
    </r>
    <r>
      <rPr>
        <sz val="48"/>
        <color rgb="FF865357"/>
        <rFont val="Arial"/>
      </rPr>
      <t xml:space="preserve"> Primary</t>
    </r>
  </si>
  <si>
    <r>
      <rPr>
        <b/>
        <sz val="48"/>
        <color rgb="FF865357"/>
        <rFont val="Arial"/>
      </rPr>
      <t>Aviva Sportshall</t>
    </r>
    <r>
      <rPr>
        <sz val="48"/>
        <color rgb="FF865357"/>
        <rFont val="Arial"/>
      </rPr>
      <t xml:space="preserve"> Primary</t>
    </r>
  </si>
  <si>
    <r>
      <rPr>
        <b/>
        <sz val="48"/>
        <color rgb="FF865357"/>
        <rFont val="Arial"/>
      </rPr>
      <t>Aviva Sportshall</t>
    </r>
    <r>
      <rPr>
        <sz val="48"/>
        <color rgb="FF865357"/>
        <rFont val="Arial"/>
      </rPr>
      <t xml:space="preserve"> Primary</t>
    </r>
  </si>
  <si>
    <r>
      <rPr>
        <b/>
        <sz val="48"/>
        <color rgb="FF865357"/>
        <rFont val="Arial"/>
      </rPr>
      <t>Aviva Sportshall</t>
    </r>
    <r>
      <rPr>
        <sz val="48"/>
        <color rgb="FF865357"/>
        <rFont val="Arial"/>
      </rPr>
      <t xml:space="preserve"> Primary</t>
    </r>
  </si>
  <si>
    <r>
      <rPr>
        <b/>
        <sz val="48"/>
        <color rgb="FF865357"/>
        <rFont val="Arial"/>
      </rPr>
      <t>Aviva Sportshall</t>
    </r>
    <r>
      <rPr>
        <sz val="48"/>
        <color rgb="FF865357"/>
        <rFont val="Arial"/>
      </rPr>
      <t xml:space="preserve"> Primary</t>
    </r>
  </si>
  <si>
    <r>
      <rPr>
        <b/>
        <sz val="48"/>
        <color rgb="FF865357"/>
        <rFont val="Arial"/>
      </rPr>
      <t>Aviva Sportshall</t>
    </r>
    <r>
      <rPr>
        <sz val="48"/>
        <color rgb="FF865357"/>
        <rFont val="Arial"/>
      </rPr>
      <t xml:space="preserve"> Primary</t>
    </r>
  </si>
  <si>
    <t>For the 16 team version</t>
  </si>
  <si>
    <t>We welcome the following teams</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</si>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</sst>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yyyy"/>
    <numFmt numFmtId="165" formatCode="[$-809]d\ mmmm\ yyyy"/>
    <numFmt numFmtId="166" formatCode="[$-809]dd\ mmmm\ yyyy"/>
    <numFmt numFmtId="167" formatCode="[$-F800]dddd\,\ mmmm\ dd\,\ yyyy"/>
  </numFmts>
  <fonts count="55" x14ac:knownFonts="1">
    <font>
      <sz val="10"/>
      <color rgb="FF000000"/>
      <name val="Arial"/>
      <scheme val="minor"/>
    </font>
    <font>
      <sz val="10"/>
      <color theme="1"/>
      <name val="Arial"/>
    </font>
    <font>
      <b/>
      <sz val="20"/>
      <color rgb="FF865357"/>
      <name val="Arial"/>
    </font>
    <font>
      <b/>
      <sz val="14"/>
      <color rgb="FF865357"/>
      <name val="Arial"/>
    </font>
    <font>
      <sz val="10"/>
      <color rgb="FF865357"/>
      <name val="Arial"/>
    </font>
    <font>
      <b/>
      <sz val="16"/>
      <color rgb="FF865357"/>
      <name val="Arial"/>
    </font>
    <font>
      <b/>
      <u/>
      <sz val="12"/>
      <color rgb="FF0000D4"/>
      <name val="Arial"/>
    </font>
    <font>
      <b/>
      <u/>
      <sz val="12"/>
      <color rgb="FF0000D4"/>
      <name val="Arial"/>
    </font>
    <font>
      <b/>
      <sz val="14"/>
      <color rgb="FFFCF305"/>
      <name val="Arial"/>
    </font>
    <font>
      <sz val="10"/>
      <name val="Arial"/>
    </font>
    <font>
      <b/>
      <sz val="10"/>
      <color rgb="FFFCF305"/>
      <name val="Arial"/>
    </font>
    <font>
      <sz val="16"/>
      <color theme="1"/>
      <name val="Arial"/>
    </font>
    <font>
      <b/>
      <sz val="16"/>
      <color rgb="FFFCF305"/>
      <name val="Arial"/>
    </font>
    <font>
      <sz val="10"/>
      <color rgb="FFFFFFFF"/>
      <name val="Arial"/>
    </font>
    <font>
      <b/>
      <sz val="14"/>
      <color rgb="FF333399"/>
      <name val="Arial"/>
    </font>
    <font>
      <b/>
      <sz val="28"/>
      <color rgb="FF865357"/>
      <name val="Arial"/>
    </font>
    <font>
      <b/>
      <sz val="26"/>
      <color rgb="FFFCF305"/>
      <name val="Arial"/>
    </font>
    <font>
      <sz val="14"/>
      <color theme="1"/>
      <name val="Arial"/>
    </font>
    <font>
      <sz val="16"/>
      <color rgb="FF865357"/>
      <name val="Arial"/>
    </font>
    <font>
      <sz val="20"/>
      <color theme="1"/>
      <name val="Arial"/>
    </font>
    <font>
      <b/>
      <sz val="12"/>
      <color rgb="FF865357"/>
      <name val="Arial"/>
    </font>
    <font>
      <b/>
      <sz val="10"/>
      <color theme="1"/>
      <name val="Arial"/>
    </font>
    <font>
      <b/>
      <sz val="8"/>
      <color rgb="FFFFFFFF"/>
      <name val="Arial"/>
    </font>
    <font>
      <sz val="8"/>
      <color rgb="FF865357"/>
      <name val="Arial"/>
    </font>
    <font>
      <b/>
      <sz val="8"/>
      <color rgb="FF865357"/>
      <name val="Arial"/>
    </font>
    <font>
      <b/>
      <sz val="16"/>
      <color rgb="FFFFFFFF"/>
      <name val="Arial"/>
    </font>
    <font>
      <b/>
      <sz val="16"/>
      <color theme="1"/>
      <name val="Arial"/>
    </font>
    <font>
      <b/>
      <sz val="10"/>
      <color rgb="FFFFFFFF"/>
      <name val="Arial"/>
    </font>
    <font>
      <sz val="12"/>
      <color rgb="FF865357"/>
      <name val="Arial"/>
    </font>
    <font>
      <b/>
      <sz val="20"/>
      <color theme="1"/>
      <name val="Arial"/>
    </font>
    <font>
      <b/>
      <sz val="8"/>
      <color theme="1"/>
      <name val="Arial"/>
    </font>
    <font>
      <sz val="8"/>
      <color theme="1"/>
      <name val="Arial"/>
    </font>
    <font>
      <sz val="7"/>
      <color theme="1"/>
      <name val="Arial"/>
    </font>
    <font>
      <b/>
      <sz val="12"/>
      <color theme="1"/>
      <name val="Arial"/>
    </font>
    <font>
      <b/>
      <sz val="10"/>
      <color rgb="FF865357"/>
      <name val="Arial"/>
    </font>
    <font>
      <sz val="12"/>
      <color theme="1"/>
      <name val="Arial"/>
    </font>
    <font>
      <sz val="10"/>
      <color theme="1"/>
      <name val="Arial"/>
    </font>
    <font>
      <b/>
      <sz val="22"/>
      <color theme="1"/>
      <name val="Arial"/>
    </font>
    <font>
      <sz val="22"/>
      <color theme="1"/>
      <name val="Arial"/>
    </font>
    <font>
      <sz val="13"/>
      <color theme="1"/>
      <name val="Arial"/>
    </font>
    <font>
      <sz val="11"/>
      <color rgb="FF865357"/>
      <name val="Arial"/>
    </font>
    <font>
      <b/>
      <sz val="22"/>
      <color rgb="FF865357"/>
      <name val="Arial"/>
    </font>
    <font>
      <i/>
      <sz val="7"/>
      <color rgb="FF865357"/>
      <name val="Arial"/>
    </font>
    <font>
      <b/>
      <sz val="11"/>
      <color rgb="FF865357"/>
      <name val="Arial"/>
    </font>
    <font>
      <sz val="9"/>
      <color rgb="FF865357"/>
      <name val="Arial"/>
    </font>
    <font>
      <i/>
      <sz val="11"/>
      <color rgb="FF865357"/>
      <name val="Arial"/>
    </font>
    <font>
      <b/>
      <sz val="48"/>
      <color rgb="FF865357"/>
      <name val="Arial"/>
    </font>
    <font>
      <sz val="36"/>
      <color theme="1"/>
      <name val="Arial"/>
    </font>
    <font>
      <sz val="36"/>
      <color rgb="FF865357"/>
      <name val="Arial"/>
    </font>
    <font>
      <b/>
      <sz val="100"/>
      <color rgb="FF865357"/>
      <name val="Arial"/>
    </font>
    <font>
      <sz val="72"/>
      <color theme="1"/>
      <name val="Arial"/>
    </font>
    <font>
      <sz val="100"/>
      <color theme="1"/>
      <name val="Arial"/>
    </font>
    <font>
      <i/>
      <sz val="10"/>
      <color rgb="FF865357"/>
      <name val="Arial"/>
    </font>
    <font>
      <sz val="20"/>
      <color rgb="FF865357"/>
      <name val="Arial"/>
    </font>
    <font>
      <sz val="48"/>
      <color rgb="FF865357"/>
      <name val="Arial"/>
    </font>
  </fonts>
  <fills count="9">
    <fill>
      <patternFill patternType="none"/>
    </fill>
    <fill>
      <patternFill patternType="gray125"/>
    </fill>
    <fill>
      <patternFill patternType="solid">
        <fgColor rgb="FF865357"/>
        <bgColor rgb="FF865357"/>
      </patternFill>
    </fill>
    <fill>
      <patternFill patternType="solid">
        <fgColor rgb="FFFFFF99"/>
        <bgColor rgb="FFFFFF99"/>
      </patternFill>
    </fill>
    <fill>
      <patternFill patternType="solid">
        <fgColor rgb="FFFFFFFF"/>
        <bgColor rgb="FFFFFFFF"/>
      </patternFill>
    </fill>
    <fill>
      <patternFill patternType="solid">
        <fgColor rgb="FF333399"/>
        <bgColor rgb="FF333399"/>
      </patternFill>
    </fill>
    <fill>
      <patternFill patternType="solid">
        <fgColor rgb="FF99CCFF"/>
        <bgColor rgb="FF99CCFF"/>
      </patternFill>
    </fill>
    <fill>
      <patternFill patternType="solid">
        <fgColor rgb="FFFCF305"/>
        <bgColor rgb="FFFCF305"/>
      </patternFill>
    </fill>
    <fill>
      <patternFill patternType="solid">
        <fgColor rgb="FFC0C0C0"/>
        <bgColor rgb="FFC0C0C0"/>
      </patternFill>
    </fill>
  </fills>
  <borders count="208">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top/>
      <bottom style="thin">
        <color rgb="FFFCF305"/>
      </bottom>
      <diagonal/>
    </border>
    <border>
      <left/>
      <right/>
      <top/>
      <bottom style="thin">
        <color rgb="FFFCF305"/>
      </bottom>
      <diagonal/>
    </border>
    <border>
      <left/>
      <right/>
      <top/>
      <bottom style="thin">
        <color rgb="FF865357"/>
      </bottom>
      <diagonal/>
    </border>
    <border>
      <left/>
      <right/>
      <top/>
      <bottom style="thin">
        <color rgb="FF865357"/>
      </bottom>
      <diagonal/>
    </border>
    <border>
      <left/>
      <right/>
      <top style="thin">
        <color rgb="FFFCF305"/>
      </top>
      <bottom style="thin">
        <color rgb="FFFCF305"/>
      </bottom>
      <diagonal/>
    </border>
    <border>
      <left/>
      <right/>
      <top style="thin">
        <color rgb="FFFCF305"/>
      </top>
      <bottom style="thin">
        <color rgb="FFFCF305"/>
      </bottom>
      <diagonal/>
    </border>
    <border>
      <left/>
      <right/>
      <top style="thin">
        <color rgb="FF865357"/>
      </top>
      <bottom/>
      <diagonal/>
    </border>
    <border>
      <left/>
      <right/>
      <top style="thin">
        <color rgb="FF865357"/>
      </top>
      <bottom/>
      <diagonal/>
    </border>
    <border>
      <left/>
      <right/>
      <top style="thin">
        <color rgb="FFFCF305"/>
      </top>
      <bottom/>
      <diagonal/>
    </border>
    <border>
      <left/>
      <right/>
      <top style="thin">
        <color rgb="FFFCF305"/>
      </top>
      <bottom/>
      <diagonal/>
    </border>
    <border>
      <left/>
      <right style="thin">
        <color rgb="FFFFFF99"/>
      </right>
      <top/>
      <bottom/>
      <diagonal/>
    </border>
    <border>
      <left style="thin">
        <color rgb="FFFFFF99"/>
      </left>
      <right style="thin">
        <color rgb="FFFFFF99"/>
      </right>
      <top/>
      <bottom/>
      <diagonal/>
    </border>
    <border>
      <left style="thin">
        <color rgb="FFFFFF99"/>
      </left>
      <right/>
      <top/>
      <bottom/>
      <diagonal/>
    </border>
    <border>
      <left/>
      <right/>
      <top/>
      <bottom/>
      <diagonal/>
    </border>
    <border>
      <left/>
      <right/>
      <top/>
      <bottom/>
      <diagonal/>
    </border>
    <border>
      <left/>
      <right style="thin">
        <color rgb="FFFFFF99"/>
      </right>
      <top/>
      <bottom style="thin">
        <color rgb="FFFFFF99"/>
      </bottom>
      <diagonal/>
    </border>
    <border>
      <left style="thin">
        <color rgb="FFFFFF99"/>
      </left>
      <right/>
      <top/>
      <bottom style="thin">
        <color rgb="FFFFFF99"/>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style="thin">
        <color rgb="FFFFFF99"/>
      </bottom>
      <diagonal/>
    </border>
    <border>
      <left style="thin">
        <color rgb="FF865357"/>
      </left>
      <right style="thin">
        <color rgb="FF865357"/>
      </right>
      <top/>
      <bottom style="thin">
        <color rgb="FF865357"/>
      </bottom>
      <diagonal/>
    </border>
    <border>
      <left style="thin">
        <color rgb="FF865357"/>
      </left>
      <right/>
      <top/>
      <bottom style="thin">
        <color rgb="FF865357"/>
      </bottom>
      <diagonal/>
    </border>
    <border>
      <left/>
      <right style="thin">
        <color rgb="FFFFFF99"/>
      </right>
      <top style="thin">
        <color rgb="FFFFFF99"/>
      </top>
      <bottom/>
      <diagonal/>
    </border>
    <border>
      <left style="thin">
        <color rgb="FFFFFF99"/>
      </left>
      <right/>
      <top style="thin">
        <color rgb="FFFFFF99"/>
      </top>
      <bottom style="thin">
        <color rgb="FFFFFF99"/>
      </bottom>
      <diagonal/>
    </border>
    <border>
      <left style="medium">
        <color rgb="FF000000"/>
      </left>
      <right style="thin">
        <color rgb="FF000000"/>
      </right>
      <top style="medium">
        <color rgb="FF000000"/>
      </top>
      <bottom style="thin">
        <color rgb="FF000000"/>
      </bottom>
      <diagonal/>
    </border>
    <border>
      <left/>
      <right/>
      <top style="thin">
        <color rgb="FFFFFF99"/>
      </top>
      <bottom style="thin">
        <color rgb="FFFFFF99"/>
      </bottom>
      <diagonal/>
    </border>
    <border>
      <left style="thin">
        <color rgb="FF865357"/>
      </left>
      <right style="thin">
        <color rgb="FF865357"/>
      </right>
      <top style="thin">
        <color rgb="FF865357"/>
      </top>
      <bottom style="thin">
        <color rgb="FF865357"/>
      </bottom>
      <diagonal/>
    </border>
    <border>
      <left style="thin">
        <color rgb="FF865357"/>
      </left>
      <right/>
      <top style="thin">
        <color rgb="FF865357"/>
      </top>
      <bottom style="thin">
        <color rgb="FF865357"/>
      </bottom>
      <diagonal/>
    </border>
    <border>
      <left style="medium">
        <color rgb="FF000000"/>
      </left>
      <right style="thin">
        <color rgb="FF000000"/>
      </right>
      <top style="thin">
        <color rgb="FF000000"/>
      </top>
      <bottom style="thin">
        <color rgb="FF000000"/>
      </bottom>
      <diagonal/>
    </border>
    <border>
      <left/>
      <right style="thin">
        <color rgb="FFFFFF99"/>
      </right>
      <top style="thin">
        <color rgb="FFFFFF99"/>
      </top>
      <bottom style="thin">
        <color rgb="FFFFFF99"/>
      </bottom>
      <diagonal/>
    </border>
    <border>
      <left/>
      <right/>
      <top/>
      <bottom/>
      <diagonal/>
    </border>
    <border>
      <left/>
      <right/>
      <top/>
      <bottom/>
      <diagonal/>
    </border>
    <border>
      <left/>
      <right/>
      <top/>
      <bottom/>
      <diagonal/>
    </border>
    <border>
      <left/>
      <right/>
      <top/>
      <bottom style="thin">
        <color rgb="FF865357"/>
      </bottom>
      <diagonal/>
    </border>
    <border>
      <left/>
      <right/>
      <top style="thin">
        <color rgb="FF865357"/>
      </top>
      <bottom/>
      <diagonal/>
    </border>
    <border>
      <left style="thin">
        <color rgb="FFFFFF99"/>
      </left>
      <right/>
      <top style="thin">
        <color rgb="FFFFFF99"/>
      </top>
      <bottom/>
      <diagonal/>
    </border>
    <border>
      <left/>
      <right/>
      <top style="thin">
        <color rgb="FFFFFF99"/>
      </top>
      <bottom/>
      <diagonal/>
    </border>
    <border>
      <left style="thin">
        <color rgb="FF865357"/>
      </left>
      <right style="thin">
        <color rgb="FF865357"/>
      </right>
      <top style="thin">
        <color rgb="FF865357"/>
      </top>
      <bottom/>
      <diagonal/>
    </border>
    <border>
      <left style="thin">
        <color rgb="FF865357"/>
      </left>
      <right/>
      <top style="thin">
        <color rgb="FF865357"/>
      </top>
      <bottom/>
      <diagonal/>
    </border>
    <border>
      <left style="medium">
        <color rgb="FF865357"/>
      </left>
      <right/>
      <top style="medium">
        <color rgb="FF865357"/>
      </top>
      <bottom style="medium">
        <color rgb="FF865357"/>
      </bottom>
      <diagonal/>
    </border>
    <border>
      <left/>
      <right style="medium">
        <color rgb="FFFFFFFF"/>
      </right>
      <top style="medium">
        <color rgb="FF865357"/>
      </top>
      <bottom style="medium">
        <color rgb="FF865357"/>
      </bottom>
      <diagonal/>
    </border>
    <border>
      <left style="medium">
        <color rgb="FFFFFFFF"/>
      </left>
      <right/>
      <top style="medium">
        <color rgb="FF865357"/>
      </top>
      <bottom style="medium">
        <color rgb="FF865357"/>
      </bottom>
      <diagonal/>
    </border>
    <border>
      <left/>
      <right style="medium">
        <color rgb="FF865357"/>
      </right>
      <top style="medium">
        <color rgb="FF865357"/>
      </top>
      <bottom style="medium">
        <color rgb="FF865357"/>
      </bottom>
      <diagonal/>
    </border>
    <border>
      <left style="medium">
        <color rgb="FF865357"/>
      </left>
      <right/>
      <top/>
      <bottom/>
      <diagonal/>
    </border>
    <border>
      <left/>
      <right style="medium">
        <color rgb="FF865357"/>
      </right>
      <top/>
      <bottom/>
      <diagonal/>
    </border>
    <border>
      <left/>
      <right style="medium">
        <color rgb="FF000000"/>
      </right>
      <top/>
      <bottom/>
      <diagonal/>
    </border>
    <border>
      <left style="medium">
        <color rgb="FF865357"/>
      </left>
      <right/>
      <top/>
      <bottom style="medium">
        <color rgb="FF865357"/>
      </bottom>
      <diagonal/>
    </border>
    <border>
      <left/>
      <right style="medium">
        <color rgb="FF865357"/>
      </right>
      <top/>
      <bottom style="medium">
        <color rgb="FF865357"/>
      </bottom>
      <diagonal/>
    </border>
    <border>
      <left style="medium">
        <color rgb="FF865357"/>
      </left>
      <right/>
      <top style="medium">
        <color rgb="FF865357"/>
      </top>
      <bottom style="thin">
        <color rgb="FF865357"/>
      </bottom>
      <diagonal/>
    </border>
    <border>
      <left/>
      <right style="medium">
        <color rgb="FF865357"/>
      </right>
      <top style="medium">
        <color rgb="FF865357"/>
      </top>
      <bottom style="thin">
        <color rgb="FF865357"/>
      </bottom>
      <diagonal/>
    </border>
    <border>
      <left style="medium">
        <color rgb="FF865357"/>
      </left>
      <right style="thin">
        <color rgb="FF865357"/>
      </right>
      <top style="thin">
        <color rgb="FF865357"/>
      </top>
      <bottom style="medium">
        <color rgb="FF865357"/>
      </bottom>
      <diagonal/>
    </border>
    <border>
      <left style="thin">
        <color rgb="FF865357"/>
      </left>
      <right style="medium">
        <color rgb="FF865357"/>
      </right>
      <top style="thin">
        <color rgb="FF865357"/>
      </top>
      <bottom style="medium">
        <color rgb="FF865357"/>
      </bottom>
      <diagonal/>
    </border>
    <border>
      <left style="medium">
        <color rgb="FF865357"/>
      </left>
      <right style="thin">
        <color rgb="FF865357"/>
      </right>
      <top/>
      <bottom style="medium">
        <color rgb="FF865357"/>
      </bottom>
      <diagonal/>
    </border>
    <border>
      <left style="thin">
        <color rgb="FF865357"/>
      </left>
      <right style="medium">
        <color rgb="FF865357"/>
      </right>
      <top/>
      <bottom style="medium">
        <color rgb="FF865357"/>
      </bottom>
      <diagonal/>
    </border>
    <border>
      <left style="thin">
        <color rgb="FF865357"/>
      </left>
      <right/>
      <top/>
      <bottom style="medium">
        <color rgb="FF865357"/>
      </bottom>
      <diagonal/>
    </border>
    <border>
      <left style="medium">
        <color rgb="FF865357"/>
      </left>
      <right style="medium">
        <color rgb="FF865357"/>
      </right>
      <top/>
      <bottom/>
      <diagonal/>
    </border>
    <border>
      <left style="medium">
        <color rgb="FF865357"/>
      </left>
      <right style="thin">
        <color rgb="FF865357"/>
      </right>
      <top/>
      <bottom/>
      <diagonal/>
    </border>
    <border>
      <left style="thin">
        <color rgb="FF865357"/>
      </left>
      <right style="medium">
        <color rgb="FF865357"/>
      </right>
      <top/>
      <bottom/>
      <diagonal/>
    </border>
    <border>
      <left/>
      <right style="medium">
        <color rgb="FFC0C0C0"/>
      </right>
      <top/>
      <bottom/>
      <diagonal/>
    </border>
    <border>
      <left style="medium">
        <color rgb="FF000000"/>
      </left>
      <right style="medium">
        <color rgb="FFC0C0C0"/>
      </right>
      <top/>
      <bottom/>
      <diagonal/>
    </border>
    <border>
      <left style="medium">
        <color rgb="FF865357"/>
      </left>
      <right style="medium">
        <color rgb="FFC0C0C0"/>
      </right>
      <top/>
      <bottom/>
      <diagonal/>
    </border>
    <border>
      <left style="medium">
        <color rgb="FF865357"/>
      </left>
      <right style="medium">
        <color rgb="FF865357"/>
      </right>
      <top style="medium">
        <color rgb="FF865357"/>
      </top>
      <bottom/>
      <diagonal/>
    </border>
    <border>
      <left style="medium">
        <color rgb="FF865357"/>
      </left>
      <right/>
      <top style="medium">
        <color rgb="FF865357"/>
      </top>
      <bottom/>
      <diagonal/>
    </border>
    <border>
      <left/>
      <right style="medium">
        <color rgb="FF865357"/>
      </right>
      <top style="medium">
        <color rgb="FF865357"/>
      </top>
      <bottom/>
      <diagonal/>
    </border>
    <border>
      <left style="medium">
        <color rgb="FF865357"/>
      </left>
      <right style="thin">
        <color rgb="FF865357"/>
      </right>
      <top style="medium">
        <color rgb="FF865357"/>
      </top>
      <bottom/>
      <diagonal/>
    </border>
    <border>
      <left style="thin">
        <color rgb="FF865357"/>
      </left>
      <right style="medium">
        <color rgb="FF865357"/>
      </right>
      <top style="medium">
        <color rgb="FF865357"/>
      </top>
      <bottom/>
      <diagonal/>
    </border>
    <border>
      <left style="thin">
        <color rgb="FF865357"/>
      </left>
      <right/>
      <top/>
      <bottom/>
      <diagonal/>
    </border>
    <border>
      <left style="medium">
        <color rgb="FF865357"/>
      </left>
      <right style="thin">
        <color rgb="FF865357"/>
      </right>
      <top style="thin">
        <color rgb="FF865357"/>
      </top>
      <bottom/>
      <diagonal/>
    </border>
    <border>
      <left style="thin">
        <color rgb="FF865357"/>
      </left>
      <right style="medium">
        <color rgb="FF865357"/>
      </right>
      <top style="thin">
        <color rgb="FF865357"/>
      </top>
      <bottom/>
      <diagonal/>
    </border>
    <border>
      <left style="thin">
        <color rgb="FF865357"/>
      </left>
      <right/>
      <top style="medium">
        <color rgb="FF865357"/>
      </top>
      <bottom/>
      <diagonal/>
    </border>
    <border>
      <left style="medium">
        <color rgb="FF865357"/>
      </left>
      <right style="medium">
        <color rgb="FF865357"/>
      </right>
      <top/>
      <bottom style="medium">
        <color rgb="FFFFFFFF"/>
      </bottom>
      <diagonal/>
    </border>
    <border>
      <left/>
      <right style="medium">
        <color rgb="FF865357"/>
      </right>
      <top style="medium">
        <color rgb="FFFFFFFF"/>
      </top>
      <bottom style="medium">
        <color rgb="FFFFFFFF"/>
      </bottom>
      <diagonal/>
    </border>
    <border>
      <left style="medium">
        <color rgb="FF865357"/>
      </left>
      <right style="medium">
        <color rgb="FF865357"/>
      </right>
      <top style="medium">
        <color rgb="FFFFFFFF"/>
      </top>
      <bottom/>
      <diagonal/>
    </border>
    <border>
      <left style="medium">
        <color rgb="FF865357"/>
      </left>
      <right style="medium">
        <color rgb="FF865357"/>
      </right>
      <top/>
      <bottom style="medium">
        <color rgb="FF865357"/>
      </bottom>
      <diagonal/>
    </border>
    <border>
      <left style="medium">
        <color rgb="FF865357"/>
      </left>
      <right/>
      <top style="medium">
        <color rgb="FF865357"/>
      </top>
      <bottom style="thin">
        <color rgb="FFFFFFFF"/>
      </bottom>
      <diagonal/>
    </border>
    <border>
      <left/>
      <right style="medium">
        <color rgb="FF865357"/>
      </right>
      <top style="medium">
        <color rgb="FF865357"/>
      </top>
      <bottom style="thin">
        <color rgb="FFFFFFFF"/>
      </bottom>
      <diagonal/>
    </border>
    <border>
      <left style="medium">
        <color rgb="FF865357"/>
      </left>
      <right style="thin">
        <color rgb="FF865357"/>
      </right>
      <top/>
      <bottom style="thin">
        <color rgb="FF865357"/>
      </bottom>
      <diagonal/>
    </border>
    <border>
      <left style="thin">
        <color rgb="FF865357"/>
      </left>
      <right style="medium">
        <color rgb="FF865357"/>
      </right>
      <top/>
      <bottom style="thin">
        <color rgb="FF865357"/>
      </bottom>
      <diagonal/>
    </border>
    <border>
      <left style="thin">
        <color rgb="FF865357"/>
      </left>
      <right/>
      <top/>
      <bottom style="thin">
        <color rgb="FF865357"/>
      </bottom>
      <diagonal/>
    </border>
    <border>
      <left style="medium">
        <color rgb="FF865357"/>
      </left>
      <right/>
      <top style="thin">
        <color rgb="FFFFFFFF"/>
      </top>
      <bottom style="thin">
        <color rgb="FFFFFFFF"/>
      </bottom>
      <diagonal/>
    </border>
    <border>
      <left/>
      <right style="medium">
        <color rgb="FF865357"/>
      </right>
      <top style="thin">
        <color rgb="FFFFFFFF"/>
      </top>
      <bottom style="thin">
        <color rgb="FFFFFFFF"/>
      </bottom>
      <diagonal/>
    </border>
    <border>
      <left style="medium">
        <color rgb="FF865357"/>
      </left>
      <right/>
      <top style="thin">
        <color rgb="FF865357"/>
      </top>
      <bottom/>
      <diagonal/>
    </border>
    <border>
      <left/>
      <right style="medium">
        <color rgb="FF865357"/>
      </right>
      <top style="thin">
        <color rgb="FF865357"/>
      </top>
      <bottom/>
      <diagonal/>
    </border>
    <border>
      <left style="medium">
        <color rgb="FF865357"/>
      </left>
      <right/>
      <top style="thin">
        <color rgb="FFFFFFFF"/>
      </top>
      <bottom style="medium">
        <color rgb="FF865357"/>
      </bottom>
      <diagonal/>
    </border>
    <border>
      <left/>
      <right style="medium">
        <color rgb="FF865357"/>
      </right>
      <top style="thin">
        <color rgb="FFFFFFFF"/>
      </top>
      <bottom style="medium">
        <color rgb="FF865357"/>
      </bottom>
      <diagonal/>
    </border>
    <border>
      <left/>
      <right/>
      <top style="medium">
        <color rgb="FF865357"/>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C0C0C0"/>
      </right>
      <top style="medium">
        <color rgb="FF000000"/>
      </top>
      <bottom style="medium">
        <color rgb="FF000000"/>
      </bottom>
      <diagonal/>
    </border>
    <border>
      <left style="medium">
        <color rgb="FF000000"/>
      </left>
      <right style="medium">
        <color rgb="FF000000"/>
      </right>
      <top/>
      <bottom/>
      <diagonal/>
    </border>
    <border>
      <left style="medium">
        <color rgb="FFC0C0C0"/>
      </left>
      <right style="medium">
        <color rgb="FFC0C0C0"/>
      </right>
      <top style="medium">
        <color rgb="FF000000"/>
      </top>
      <bottom style="medium">
        <color rgb="FF000000"/>
      </bottom>
      <diagonal/>
    </border>
    <border>
      <left style="medium">
        <color rgb="FFC0C0C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C0C0C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C0C0C0"/>
      </right>
      <top/>
      <bottom style="medium">
        <color rgb="FFC0C0C0"/>
      </bottom>
      <diagonal/>
    </border>
    <border>
      <left style="medium">
        <color rgb="FFC0C0C0"/>
      </left>
      <right style="medium">
        <color rgb="FFC0C0C0"/>
      </right>
      <top/>
      <bottom style="medium">
        <color rgb="FFC0C0C0"/>
      </bottom>
      <diagonal/>
    </border>
    <border>
      <left style="medium">
        <color rgb="FFC0C0C0"/>
      </left>
      <right style="medium">
        <color rgb="FF333333"/>
      </right>
      <top/>
      <bottom style="medium">
        <color rgb="FFC0C0C0"/>
      </bottom>
      <diagonal/>
    </border>
    <border>
      <left style="medium">
        <color rgb="FF000000"/>
      </left>
      <right/>
      <top/>
      <bottom/>
      <diagonal/>
    </border>
    <border>
      <left style="medium">
        <color rgb="FF000000"/>
      </left>
      <right style="medium">
        <color rgb="FFC0C0C0"/>
      </right>
      <top style="medium">
        <color rgb="FFC0C0C0"/>
      </top>
      <bottom style="medium">
        <color rgb="FFC0C0C0"/>
      </bottom>
      <diagonal/>
    </border>
    <border>
      <left style="medium">
        <color rgb="FFC0C0C0"/>
      </left>
      <right style="medium">
        <color rgb="FFC0C0C0"/>
      </right>
      <top style="medium">
        <color rgb="FFC0C0C0"/>
      </top>
      <bottom style="medium">
        <color rgb="FFC0C0C0"/>
      </bottom>
      <diagonal/>
    </border>
    <border>
      <left style="medium">
        <color rgb="FFC0C0C0"/>
      </left>
      <right style="medium">
        <color rgb="FF333333"/>
      </right>
      <top style="medium">
        <color rgb="FFC0C0C0"/>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medium">
        <color rgb="FF000000"/>
      </bottom>
      <diagonal/>
    </border>
    <border>
      <left style="medium">
        <color rgb="FF000000"/>
      </left>
      <right style="medium">
        <color rgb="FFC0C0C0"/>
      </right>
      <top/>
      <bottom style="medium">
        <color rgb="FF000000"/>
      </bottom>
      <diagonal/>
    </border>
    <border>
      <left/>
      <right/>
      <top/>
      <bottom style="medium">
        <color rgb="FF000000"/>
      </bottom>
      <diagonal/>
    </border>
    <border>
      <left style="medium">
        <color rgb="FF000000"/>
      </left>
      <right style="medium">
        <color rgb="FFC0C0C0"/>
      </right>
      <top style="medium">
        <color rgb="FFC0C0C0"/>
      </top>
      <bottom style="medium">
        <color rgb="FF000000"/>
      </bottom>
      <diagonal/>
    </border>
    <border>
      <left style="medium">
        <color rgb="FFC0C0C0"/>
      </left>
      <right/>
      <top style="medium">
        <color rgb="FFC0C0C0"/>
      </top>
      <bottom style="medium">
        <color rgb="FF000000"/>
      </bottom>
      <diagonal/>
    </border>
    <border>
      <left style="medium">
        <color rgb="FF000000"/>
      </left>
      <right style="medium">
        <color rgb="FF333333"/>
      </right>
      <top style="medium">
        <color rgb="FF000000"/>
      </top>
      <bottom style="medium">
        <color rgb="FF000000"/>
      </bottom>
      <diagonal/>
    </border>
    <border>
      <left style="medium">
        <color rgb="FF000000"/>
      </left>
      <right style="medium">
        <color rgb="FFC0C0C0"/>
      </right>
      <top style="medium">
        <color rgb="FF000000"/>
      </top>
      <bottom style="medium">
        <color rgb="FFC0C0C0"/>
      </bottom>
      <diagonal/>
    </border>
    <border>
      <left style="medium">
        <color rgb="FFC0C0C0"/>
      </left>
      <right style="medium">
        <color rgb="FFC0C0C0"/>
      </right>
      <top style="medium">
        <color rgb="FF000000"/>
      </top>
      <bottom style="medium">
        <color rgb="FFC0C0C0"/>
      </bottom>
      <diagonal/>
    </border>
    <border>
      <left/>
      <right/>
      <top/>
      <bottom style="medium">
        <color rgb="FF000000"/>
      </bottom>
      <diagonal/>
    </border>
    <border>
      <left/>
      <right style="medium">
        <color rgb="FF000000"/>
      </right>
      <top/>
      <bottom style="medium">
        <color rgb="FF000000"/>
      </bottom>
      <diagonal/>
    </border>
    <border>
      <left style="thin">
        <color rgb="FF865357"/>
      </left>
      <right style="thin">
        <color rgb="FF865357"/>
      </right>
      <top style="thin">
        <color rgb="FF865357"/>
      </top>
      <bottom/>
      <diagonal/>
    </border>
    <border>
      <left style="medium">
        <color rgb="FF865357"/>
      </left>
      <right style="thin">
        <color rgb="FF865357"/>
      </right>
      <top style="medium">
        <color rgb="FF865357"/>
      </top>
      <bottom style="thin">
        <color rgb="FF865357"/>
      </bottom>
      <diagonal/>
    </border>
    <border>
      <left style="thin">
        <color rgb="FF865357"/>
      </left>
      <right style="thin">
        <color rgb="FF865357"/>
      </right>
      <top style="medium">
        <color rgb="FF865357"/>
      </top>
      <bottom style="thin">
        <color rgb="FF865357"/>
      </bottom>
      <diagonal/>
    </border>
    <border>
      <left style="thin">
        <color rgb="FF865357"/>
      </left>
      <right style="medium">
        <color rgb="FF865357"/>
      </right>
      <top style="medium">
        <color rgb="FF865357"/>
      </top>
      <bottom style="thin">
        <color rgb="FF865357"/>
      </bottom>
      <diagonal/>
    </border>
    <border>
      <left style="thin">
        <color rgb="FF865357"/>
      </left>
      <right style="thin">
        <color rgb="FF865357"/>
      </right>
      <top/>
      <bottom/>
      <diagonal/>
    </border>
    <border>
      <left style="medium">
        <color rgb="FF865357"/>
      </left>
      <right style="thin">
        <color rgb="FF865357"/>
      </right>
      <top style="thin">
        <color rgb="FF865357"/>
      </top>
      <bottom style="thin">
        <color rgb="FF865357"/>
      </bottom>
      <diagonal/>
    </border>
    <border>
      <left style="thin">
        <color rgb="FF865357"/>
      </left>
      <right style="medium">
        <color rgb="FF865357"/>
      </right>
      <top style="thin">
        <color rgb="FF865357"/>
      </top>
      <bottom style="thin">
        <color rgb="FF865357"/>
      </bottom>
      <diagonal/>
    </border>
    <border>
      <left style="thin">
        <color rgb="FF865357"/>
      </left>
      <right style="thin">
        <color rgb="FF865357"/>
      </right>
      <top/>
      <bottom style="thin">
        <color rgb="FF865357"/>
      </bottom>
      <diagonal/>
    </border>
    <border>
      <left style="thin">
        <color rgb="FF865357"/>
      </left>
      <right style="thin">
        <color rgb="FF865357"/>
      </right>
      <top style="thin">
        <color rgb="FF865357"/>
      </top>
      <bottom style="medium">
        <color rgb="FF865357"/>
      </bottom>
      <diagonal/>
    </border>
    <border>
      <left/>
      <right/>
      <top/>
      <bottom style="medium">
        <color rgb="FF865357"/>
      </bottom>
      <diagonal/>
    </border>
    <border>
      <left style="thick">
        <color rgb="FF000000"/>
      </left>
      <right style="medium">
        <color rgb="FF000000"/>
      </right>
      <top style="thick">
        <color rgb="FF000000"/>
      </top>
      <bottom style="medium">
        <color rgb="FF000000"/>
      </bottom>
      <diagonal/>
    </border>
    <border>
      <left style="medium">
        <color rgb="FF000000"/>
      </left>
      <right style="medium">
        <color rgb="FF000000"/>
      </right>
      <top style="thick">
        <color rgb="FF000000"/>
      </top>
      <bottom style="medium">
        <color rgb="FF000000"/>
      </bottom>
      <diagonal/>
    </border>
    <border>
      <left style="medium">
        <color rgb="FF000000"/>
      </left>
      <right style="thick">
        <color rgb="FF000000"/>
      </right>
      <top style="thick">
        <color rgb="FF000000"/>
      </top>
      <bottom style="medium">
        <color rgb="FF000000"/>
      </bottom>
      <diagonal/>
    </border>
    <border>
      <left style="thick">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thick">
        <color rgb="FF000000"/>
      </right>
      <top style="medium">
        <color rgb="FF000000"/>
      </top>
      <bottom style="thin">
        <color rgb="FF000000"/>
      </bottom>
      <diagonal/>
    </border>
    <border>
      <left style="thick">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style="thick">
        <color rgb="FF000000"/>
      </right>
      <top style="thin">
        <color rgb="FF000000"/>
      </top>
      <bottom style="thin">
        <color rgb="FF000000"/>
      </bottom>
      <diagonal/>
    </border>
    <border>
      <left style="thick">
        <color rgb="FF000000"/>
      </left>
      <right style="medium">
        <color rgb="FF000000"/>
      </right>
      <top/>
      <bottom style="thick">
        <color rgb="FF000000"/>
      </bottom>
      <diagonal/>
    </border>
    <border>
      <left style="medium">
        <color rgb="FF000000"/>
      </left>
      <right style="medium">
        <color rgb="FF000000"/>
      </right>
      <top style="thin">
        <color rgb="FF000000"/>
      </top>
      <bottom style="thick">
        <color rgb="FF000000"/>
      </bottom>
      <diagonal/>
    </border>
    <border>
      <left style="medium">
        <color rgb="FF000000"/>
      </left>
      <right style="thick">
        <color rgb="FF000000"/>
      </right>
      <top style="thin">
        <color rgb="FF000000"/>
      </top>
      <bottom style="thick">
        <color rgb="FF000000"/>
      </bottom>
      <diagonal/>
    </border>
    <border>
      <left style="thick">
        <color rgb="FF000000"/>
      </left>
      <right style="medium">
        <color rgb="FF000000"/>
      </right>
      <top style="thick">
        <color rgb="FF000000"/>
      </top>
      <bottom/>
      <diagonal/>
    </border>
    <border>
      <left style="medium">
        <color rgb="FF000000"/>
      </left>
      <right style="medium">
        <color rgb="FF000000"/>
      </right>
      <top style="thick">
        <color rgb="FF000000"/>
      </top>
      <bottom style="thin">
        <color rgb="FF000000"/>
      </bottom>
      <diagonal/>
    </border>
    <border>
      <left style="medium">
        <color rgb="FF000000"/>
      </left>
      <right style="thick">
        <color rgb="FF000000"/>
      </right>
      <top style="thick">
        <color rgb="FF000000"/>
      </top>
      <bottom style="thin">
        <color rgb="FF000000"/>
      </bottom>
      <diagonal/>
    </border>
    <border>
      <left/>
      <right/>
      <top/>
      <bottom style="thick">
        <color rgb="FF000000"/>
      </bottom>
      <diagonal/>
    </border>
    <border>
      <left/>
      <right style="medium">
        <color rgb="FF000000"/>
      </right>
      <top style="thick">
        <color rgb="FF000000"/>
      </top>
      <bottom/>
      <diagonal/>
    </border>
    <border>
      <left style="medium">
        <color rgb="FF000000"/>
      </left>
      <right style="medium">
        <color rgb="FF000000"/>
      </right>
      <top style="thick">
        <color rgb="FF000000"/>
      </top>
      <bottom/>
      <diagonal/>
    </border>
    <border>
      <left style="medium">
        <color rgb="FF000000"/>
      </left>
      <right/>
      <top style="thick">
        <color rgb="FF000000"/>
      </top>
      <bottom/>
      <diagonal/>
    </border>
    <border>
      <left/>
      <right/>
      <top style="thick">
        <color rgb="FF000000"/>
      </top>
      <bottom/>
      <diagonal/>
    </border>
    <border>
      <left style="medium">
        <color rgb="FF000000"/>
      </left>
      <right style="thick">
        <color rgb="FF000000"/>
      </right>
      <top style="thick">
        <color rgb="FF000000"/>
      </top>
      <bottom/>
      <diagonal/>
    </border>
    <border>
      <left style="thick">
        <color rgb="FF000000"/>
      </left>
      <right style="medium">
        <color rgb="FF000000"/>
      </right>
      <top/>
      <bottom style="medium">
        <color rgb="FF000000"/>
      </bottom>
      <diagonal/>
    </border>
    <border>
      <left style="medium">
        <color rgb="FF000000"/>
      </left>
      <right style="thick">
        <color rgb="FF000000"/>
      </right>
      <top/>
      <bottom style="medium">
        <color rgb="FF000000"/>
      </bottom>
      <diagonal/>
    </border>
    <border>
      <left style="medium">
        <color rgb="FF000000"/>
      </left>
      <right style="thick">
        <color rgb="FF000000"/>
      </right>
      <top/>
      <bottom/>
      <diagonal/>
    </border>
    <border>
      <left style="medium">
        <color rgb="FF000000"/>
      </left>
      <right style="medium">
        <color rgb="FF000000"/>
      </right>
      <top style="thin">
        <color rgb="FF000000"/>
      </top>
      <bottom style="medium">
        <color rgb="FF000000"/>
      </bottom>
      <diagonal/>
    </border>
    <border>
      <left style="medium">
        <color rgb="FF000000"/>
      </left>
      <right style="thick">
        <color rgb="FF000000"/>
      </right>
      <top style="medium">
        <color rgb="FF000000"/>
      </top>
      <bottom/>
      <diagonal/>
    </border>
    <border>
      <left/>
      <right/>
      <top/>
      <bottom style="thin">
        <color rgb="FF865357"/>
      </bottom>
      <diagonal/>
    </border>
    <border>
      <left/>
      <right/>
      <top style="thin">
        <color rgb="FF865357"/>
      </top>
      <bottom style="thin">
        <color rgb="FF865357"/>
      </bottom>
      <diagonal/>
    </border>
    <border>
      <left style="thick">
        <color rgb="FF865357"/>
      </left>
      <right/>
      <top style="thick">
        <color rgb="FF865357"/>
      </top>
      <bottom/>
      <diagonal/>
    </border>
    <border>
      <left/>
      <right style="medium">
        <color rgb="FF865357"/>
      </right>
      <top style="thick">
        <color rgb="FF865357"/>
      </top>
      <bottom/>
      <diagonal/>
    </border>
    <border>
      <left style="medium">
        <color rgb="FF865357"/>
      </left>
      <right/>
      <top style="thick">
        <color rgb="FF865357"/>
      </top>
      <bottom style="medium">
        <color rgb="FF865357"/>
      </bottom>
      <diagonal/>
    </border>
    <border>
      <left/>
      <right/>
      <top style="thick">
        <color rgb="FF865357"/>
      </top>
      <bottom style="medium">
        <color rgb="FF865357"/>
      </bottom>
      <diagonal/>
    </border>
    <border>
      <left/>
      <right style="medium">
        <color rgb="FFFFFFFF"/>
      </right>
      <top style="thick">
        <color rgb="FF865357"/>
      </top>
      <bottom style="medium">
        <color rgb="FF865357"/>
      </bottom>
      <diagonal/>
    </border>
    <border>
      <left/>
      <right/>
      <top style="thick">
        <color rgb="FF865357"/>
      </top>
      <bottom style="medium">
        <color rgb="FF865357"/>
      </bottom>
      <diagonal/>
    </border>
    <border>
      <left/>
      <right style="thick">
        <color rgb="FF865357"/>
      </right>
      <top style="thick">
        <color rgb="FF865357"/>
      </top>
      <bottom style="medium">
        <color rgb="FF865357"/>
      </bottom>
      <diagonal/>
    </border>
    <border>
      <left style="thick">
        <color rgb="FF865357"/>
      </left>
      <right/>
      <top/>
      <bottom/>
      <diagonal/>
    </border>
    <border>
      <left style="dotted">
        <color rgb="FF865357"/>
      </left>
      <right/>
      <top/>
      <bottom/>
      <diagonal/>
    </border>
    <border>
      <left/>
      <right style="thin">
        <color rgb="FF865357"/>
      </right>
      <top/>
      <bottom/>
      <diagonal/>
    </border>
    <border>
      <left style="dotted">
        <color rgb="FF865357"/>
      </left>
      <right style="thin">
        <color rgb="FF865357"/>
      </right>
      <top/>
      <bottom/>
      <diagonal/>
    </border>
    <border>
      <left/>
      <right style="thick">
        <color rgb="FF865357"/>
      </right>
      <top/>
      <bottom/>
      <diagonal/>
    </border>
    <border>
      <left style="dotted">
        <color rgb="FF865357"/>
      </left>
      <right/>
      <top/>
      <bottom style="thin">
        <color rgb="FF865357"/>
      </bottom>
      <diagonal/>
    </border>
    <border>
      <left/>
      <right style="thin">
        <color rgb="FF865357"/>
      </right>
      <top/>
      <bottom style="thin">
        <color rgb="FF865357"/>
      </bottom>
      <diagonal/>
    </border>
    <border>
      <left style="dotted">
        <color rgb="FF865357"/>
      </left>
      <right style="thin">
        <color rgb="FF865357"/>
      </right>
      <top/>
      <bottom style="thin">
        <color rgb="FF865357"/>
      </bottom>
      <diagonal/>
    </border>
    <border>
      <left/>
      <right style="thick">
        <color rgb="FF865357"/>
      </right>
      <top/>
      <bottom style="thin">
        <color rgb="FF865357"/>
      </bottom>
      <diagonal/>
    </border>
    <border>
      <left style="thick">
        <color rgb="FF865357"/>
      </left>
      <right/>
      <top style="medium">
        <color rgb="FF865357"/>
      </top>
      <bottom style="medium">
        <color rgb="FF865357"/>
      </bottom>
      <diagonal/>
    </border>
    <border>
      <left/>
      <right style="medium">
        <color rgb="FF865357"/>
      </right>
      <top style="medium">
        <color rgb="FF865357"/>
      </top>
      <bottom style="medium">
        <color rgb="FF865357"/>
      </bottom>
      <diagonal/>
    </border>
    <border>
      <left style="medium">
        <color rgb="FF865357"/>
      </left>
      <right style="thin">
        <color rgb="FF865357"/>
      </right>
      <top style="medium">
        <color rgb="FF865357"/>
      </top>
      <bottom style="medium">
        <color rgb="FF865357"/>
      </bottom>
      <diagonal/>
    </border>
    <border>
      <left style="thin">
        <color rgb="FF865357"/>
      </left>
      <right style="thin">
        <color rgb="FF865357"/>
      </right>
      <top style="medium">
        <color rgb="FF865357"/>
      </top>
      <bottom style="medium">
        <color rgb="FF865357"/>
      </bottom>
      <diagonal/>
    </border>
    <border>
      <left style="thin">
        <color rgb="FF865357"/>
      </left>
      <right/>
      <top style="medium">
        <color rgb="FF865357"/>
      </top>
      <bottom style="medium">
        <color rgb="FF865357"/>
      </bottom>
      <diagonal/>
    </border>
    <border>
      <left/>
      <right style="thin">
        <color rgb="FF865357"/>
      </right>
      <top style="medium">
        <color rgb="FF865357"/>
      </top>
      <bottom style="medium">
        <color rgb="FF865357"/>
      </bottom>
      <diagonal/>
    </border>
    <border>
      <left style="thin">
        <color rgb="FF865357"/>
      </left>
      <right style="medium">
        <color rgb="FF865357"/>
      </right>
      <top style="medium">
        <color rgb="FF865357"/>
      </top>
      <bottom style="medium">
        <color rgb="FF865357"/>
      </bottom>
      <diagonal/>
    </border>
    <border>
      <left style="thin">
        <color rgb="FF865357"/>
      </left>
      <right style="thick">
        <color rgb="FF865357"/>
      </right>
      <top style="medium">
        <color rgb="FF865357"/>
      </top>
      <bottom style="medium">
        <color rgb="FF865357"/>
      </bottom>
      <diagonal/>
    </border>
    <border>
      <left style="thick">
        <color rgb="FF865357"/>
      </left>
      <right style="thin">
        <color rgb="FF865357"/>
      </right>
      <top style="medium">
        <color rgb="FF865357"/>
      </top>
      <bottom style="thin">
        <color rgb="FF865357"/>
      </bottom>
      <diagonal/>
    </border>
    <border>
      <left style="thin">
        <color rgb="FF865357"/>
      </left>
      <right/>
      <top style="medium">
        <color rgb="FF865357"/>
      </top>
      <bottom style="thin">
        <color rgb="FF865357"/>
      </bottom>
      <diagonal/>
    </border>
    <border>
      <left/>
      <right style="thin">
        <color rgb="FF865357"/>
      </right>
      <top style="medium">
        <color rgb="FF865357"/>
      </top>
      <bottom style="thin">
        <color rgb="FF865357"/>
      </bottom>
      <diagonal/>
    </border>
    <border>
      <left style="thin">
        <color rgb="FF865357"/>
      </left>
      <right style="thick">
        <color rgb="FF865357"/>
      </right>
      <top style="medium">
        <color rgb="FF865357"/>
      </top>
      <bottom style="thin">
        <color rgb="FF865357"/>
      </bottom>
      <diagonal/>
    </border>
    <border>
      <left style="thick">
        <color rgb="FF865357"/>
      </left>
      <right style="thin">
        <color rgb="FF865357"/>
      </right>
      <top style="thin">
        <color rgb="FF865357"/>
      </top>
      <bottom style="thin">
        <color rgb="FF865357"/>
      </bottom>
      <diagonal/>
    </border>
    <border>
      <left style="thin">
        <color rgb="FF865357"/>
      </left>
      <right/>
      <top style="thin">
        <color rgb="FF865357"/>
      </top>
      <bottom style="thin">
        <color rgb="FF865357"/>
      </bottom>
      <diagonal/>
    </border>
    <border>
      <left/>
      <right style="thin">
        <color rgb="FF865357"/>
      </right>
      <top style="thin">
        <color rgb="FF865357"/>
      </top>
      <bottom style="thin">
        <color rgb="FF865357"/>
      </bottom>
      <diagonal/>
    </border>
    <border>
      <left style="thin">
        <color rgb="FF865357"/>
      </left>
      <right style="thick">
        <color rgb="FF865357"/>
      </right>
      <top style="thin">
        <color rgb="FF865357"/>
      </top>
      <bottom style="thin">
        <color rgb="FF865357"/>
      </bottom>
      <diagonal/>
    </border>
    <border>
      <left style="thick">
        <color rgb="FF865357"/>
      </left>
      <right style="thin">
        <color rgb="FF865357"/>
      </right>
      <top style="thin">
        <color rgb="FF865357"/>
      </top>
      <bottom style="thick">
        <color rgb="FF865357"/>
      </bottom>
      <diagonal/>
    </border>
    <border>
      <left style="thin">
        <color rgb="FF865357"/>
      </left>
      <right/>
      <top style="thin">
        <color rgb="FF865357"/>
      </top>
      <bottom style="thick">
        <color rgb="FF865357"/>
      </bottom>
      <diagonal/>
    </border>
    <border>
      <left style="medium">
        <color rgb="FF865357"/>
      </left>
      <right style="thin">
        <color rgb="FF865357"/>
      </right>
      <top style="thin">
        <color rgb="FF865357"/>
      </top>
      <bottom style="thick">
        <color rgb="FF865357"/>
      </bottom>
      <diagonal/>
    </border>
    <border>
      <left style="thin">
        <color rgb="FF865357"/>
      </left>
      <right style="thin">
        <color rgb="FF865357"/>
      </right>
      <top style="thin">
        <color rgb="FF865357"/>
      </top>
      <bottom style="thick">
        <color rgb="FF865357"/>
      </bottom>
      <diagonal/>
    </border>
    <border>
      <left/>
      <right style="thin">
        <color rgb="FF865357"/>
      </right>
      <top style="thin">
        <color rgb="FF865357"/>
      </top>
      <bottom style="thick">
        <color rgb="FF865357"/>
      </bottom>
      <diagonal/>
    </border>
    <border>
      <left style="thin">
        <color rgb="FF865357"/>
      </left>
      <right style="medium">
        <color rgb="FF865357"/>
      </right>
      <top style="thin">
        <color rgb="FF865357"/>
      </top>
      <bottom style="thick">
        <color rgb="FF865357"/>
      </bottom>
      <diagonal/>
    </border>
    <border>
      <left style="thin">
        <color rgb="FF865357"/>
      </left>
      <right style="thick">
        <color rgb="FF865357"/>
      </right>
      <top style="thin">
        <color rgb="FF865357"/>
      </top>
      <bottom style="thick">
        <color rgb="FF865357"/>
      </bottom>
      <diagonal/>
    </border>
    <border>
      <left style="thin">
        <color rgb="FF865357"/>
      </left>
      <right style="thick">
        <color rgb="FF865357"/>
      </right>
      <top/>
      <bottom/>
      <diagonal/>
    </border>
    <border>
      <left style="thick">
        <color rgb="FF865357"/>
      </left>
      <right/>
      <top/>
      <bottom style="medium">
        <color rgb="FF865357"/>
      </bottom>
      <diagonal/>
    </border>
    <border>
      <left style="thin">
        <color rgb="FF865357"/>
      </left>
      <right style="thin">
        <color rgb="FF865357"/>
      </right>
      <top/>
      <bottom style="medium">
        <color rgb="FF865357"/>
      </bottom>
      <diagonal/>
    </border>
    <border>
      <left style="dotted">
        <color rgb="FF865357"/>
      </left>
      <right style="thin">
        <color rgb="FF865357"/>
      </right>
      <top/>
      <bottom style="medium">
        <color rgb="FF865357"/>
      </bottom>
      <diagonal/>
    </border>
    <border>
      <left/>
      <right style="thin">
        <color rgb="FF865357"/>
      </right>
      <top/>
      <bottom style="medium">
        <color rgb="FF865357"/>
      </bottom>
      <diagonal/>
    </border>
    <border>
      <left style="thin">
        <color rgb="FF865357"/>
      </left>
      <right style="thick">
        <color rgb="FF865357"/>
      </right>
      <top/>
      <bottom style="medium">
        <color rgb="FF865357"/>
      </bottom>
      <diagonal/>
    </border>
    <border>
      <left style="thick">
        <color rgb="FF865357"/>
      </left>
      <right style="thin">
        <color rgb="FF865357"/>
      </right>
      <top/>
      <bottom style="thin">
        <color rgb="FF865357"/>
      </bottom>
      <diagonal/>
    </border>
  </borders>
  <cellStyleXfs count="1">
    <xf numFmtId="0" fontId="0" fillId="0" borderId="0"/>
  </cellStyleXfs>
  <cellXfs count="477">
    <xf numFmtId="0" fontId="0" fillId="0" borderId="0" xfId="0" applyFont="1" applyAlignment="1"/>
    <xf numFmtId="0" fontId="1" fillId="0" borderId="0" xfId="0" applyFont="1" applyAlignment="1">
      <alignment wrapText="1"/>
    </xf>
    <xf numFmtId="0" fontId="1" fillId="2" borderId="1" xfId="0" applyFont="1" applyFill="1" applyBorder="1" applyAlignment="1">
      <alignment wrapText="1"/>
    </xf>
    <xf numFmtId="0" fontId="4" fillId="0" borderId="0" xfId="0" applyFont="1" applyAlignment="1">
      <alignment wrapText="1"/>
    </xf>
    <xf numFmtId="0" fontId="1" fillId="0" borderId="0" xfId="0" applyFont="1" applyAlignment="1"/>
    <xf numFmtId="0" fontId="4" fillId="0" borderId="0" xfId="0" applyFont="1" applyAlignment="1">
      <alignment horizontal="left" vertical="top" wrapText="1"/>
    </xf>
    <xf numFmtId="0" fontId="4" fillId="0" borderId="0" xfId="0" applyFont="1" applyAlignment="1">
      <alignment horizontal="left" wrapText="1"/>
    </xf>
    <xf numFmtId="0" fontId="1" fillId="0" borderId="0" xfId="0" applyFont="1" applyAlignment="1">
      <alignment horizontal="left"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4" xfId="0" applyFont="1" applyBorder="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8" fillId="4" borderId="1"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16" xfId="0" applyFont="1" applyFill="1" applyBorder="1" applyAlignment="1">
      <alignment horizontal="center" vertical="center"/>
    </xf>
    <xf numFmtId="0" fontId="8" fillId="2" borderId="17" xfId="0" applyFont="1" applyFill="1" applyBorder="1" applyAlignment="1">
      <alignment horizontal="center" vertical="center"/>
    </xf>
    <xf numFmtId="0" fontId="8" fillId="0" borderId="0" xfId="0" applyFont="1" applyAlignment="1">
      <alignment horizontal="center" vertical="center"/>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5" borderId="22" xfId="0" applyFont="1" applyFill="1" applyBorder="1" applyAlignment="1">
      <alignment horizontal="center" vertical="center"/>
    </xf>
    <xf numFmtId="0" fontId="8" fillId="5" borderId="23" xfId="0" applyFont="1" applyFill="1" applyBorder="1" applyAlignment="1">
      <alignment horizontal="center" vertical="center"/>
    </xf>
    <xf numFmtId="0" fontId="12" fillId="2" borderId="24" xfId="0" applyFont="1" applyFill="1" applyBorder="1" applyAlignment="1">
      <alignment horizontal="center" vertical="center"/>
    </xf>
    <xf numFmtId="0" fontId="13" fillId="0" borderId="4" xfId="0" applyFont="1" applyBorder="1" applyAlignment="1">
      <alignment horizontal="center" vertical="center"/>
    </xf>
    <xf numFmtId="0" fontId="3" fillId="3" borderId="25" xfId="0" applyFont="1" applyFill="1" applyBorder="1" applyAlignment="1">
      <alignment horizontal="center" vertical="center" wrapText="1"/>
    </xf>
    <xf numFmtId="0" fontId="3" fillId="3" borderId="26" xfId="0" applyFont="1" applyFill="1" applyBorder="1" applyAlignment="1">
      <alignment horizontal="center" vertical="center"/>
    </xf>
    <xf numFmtId="0" fontId="14" fillId="0" borderId="0" xfId="0" applyFont="1" applyAlignment="1">
      <alignment horizontal="center" vertical="center" wrapText="1"/>
    </xf>
    <xf numFmtId="0" fontId="1" fillId="2" borderId="1" xfId="0" applyFont="1" applyFill="1" applyBorder="1" applyAlignment="1">
      <alignment horizontal="center" vertical="center"/>
    </xf>
    <xf numFmtId="0" fontId="15" fillId="3" borderId="1" xfId="0" applyFont="1" applyFill="1" applyBorder="1" applyAlignment="1">
      <alignment horizontal="center" vertical="center"/>
    </xf>
    <xf numFmtId="0" fontId="8" fillId="2" borderId="27" xfId="0" applyFont="1" applyFill="1" applyBorder="1" applyAlignment="1">
      <alignment horizontal="center" vertical="center" wrapText="1"/>
    </xf>
    <xf numFmtId="0" fontId="8" fillId="6" borderId="28" xfId="0" applyFont="1" applyFill="1" applyBorder="1" applyAlignment="1">
      <alignment horizontal="center" vertical="center"/>
    </xf>
    <xf numFmtId="0" fontId="8" fillId="5" borderId="29" xfId="0" applyFont="1" applyFill="1" applyBorder="1" applyAlignment="1">
      <alignment horizontal="center" vertical="center" wrapText="1"/>
    </xf>
    <xf numFmtId="0" fontId="14" fillId="3" borderId="29" xfId="0" applyFont="1" applyFill="1" applyBorder="1" applyAlignment="1">
      <alignment horizontal="center" vertical="center"/>
    </xf>
    <xf numFmtId="0" fontId="8" fillId="6" borderId="21" xfId="0" applyFont="1" applyFill="1" applyBorder="1" applyAlignment="1">
      <alignment vertical="center"/>
    </xf>
    <xf numFmtId="0" fontId="12" fillId="2" borderId="30" xfId="0" applyFont="1" applyFill="1" applyBorder="1" applyAlignment="1">
      <alignment horizontal="center" vertical="center"/>
    </xf>
    <xf numFmtId="0" fontId="3" fillId="3" borderId="31" xfId="0" applyFont="1" applyFill="1" applyBorder="1" applyAlignment="1">
      <alignment horizontal="center" vertical="center" wrapText="1"/>
    </xf>
    <xf numFmtId="0" fontId="3" fillId="3" borderId="32" xfId="0" applyFont="1" applyFill="1" applyBorder="1" applyAlignment="1">
      <alignment horizontal="center" vertical="center"/>
    </xf>
    <xf numFmtId="0" fontId="8" fillId="5" borderId="33" xfId="0" applyFont="1" applyFill="1" applyBorder="1" applyAlignment="1">
      <alignment horizontal="center" vertical="center" wrapText="1"/>
    </xf>
    <xf numFmtId="0" fontId="8" fillId="2" borderId="34" xfId="0" applyFont="1" applyFill="1" applyBorder="1" applyAlignment="1">
      <alignment horizontal="center" vertical="center"/>
    </xf>
    <xf numFmtId="0" fontId="8" fillId="6" borderId="28" xfId="0" applyFont="1" applyFill="1" applyBorder="1" applyAlignment="1">
      <alignment vertical="center"/>
    </xf>
    <xf numFmtId="0" fontId="3" fillId="3" borderId="38" xfId="0" applyFont="1" applyFill="1" applyBorder="1" applyAlignment="1">
      <alignment vertical="center"/>
    </xf>
    <xf numFmtId="0" fontId="8" fillId="2" borderId="27" xfId="0" applyFont="1" applyFill="1" applyBorder="1" applyAlignment="1">
      <alignment horizontal="center" vertical="center"/>
    </xf>
    <xf numFmtId="0" fontId="3" fillId="3" borderId="39" xfId="0" applyFont="1" applyFill="1" applyBorder="1" applyAlignment="1">
      <alignment vertical="center"/>
    </xf>
    <xf numFmtId="0" fontId="17" fillId="0" borderId="0" xfId="0" applyFont="1" applyAlignment="1">
      <alignment horizontal="center" vertical="center"/>
    </xf>
    <xf numFmtId="0" fontId="8" fillId="6" borderId="40" xfId="0" applyFont="1" applyFill="1" applyBorder="1" applyAlignment="1">
      <alignment horizontal="center" vertical="center"/>
    </xf>
    <xf numFmtId="0" fontId="8" fillId="2" borderId="24" xfId="0" applyFont="1" applyFill="1" applyBorder="1" applyAlignment="1">
      <alignment horizontal="center" vertical="center"/>
    </xf>
    <xf numFmtId="0" fontId="8" fillId="6" borderId="24" xfId="0" applyFont="1" applyFill="1" applyBorder="1" applyAlignment="1">
      <alignment vertical="center"/>
    </xf>
    <xf numFmtId="0" fontId="8" fillId="6" borderId="21" xfId="0" applyFont="1" applyFill="1" applyBorder="1" applyAlignment="1">
      <alignment horizontal="center" vertical="center"/>
    </xf>
    <xf numFmtId="0" fontId="8" fillId="2" borderId="30" xfId="0" applyFont="1" applyFill="1" applyBorder="1" applyAlignment="1">
      <alignment horizontal="center" vertical="center"/>
    </xf>
    <xf numFmtId="0" fontId="8" fillId="6" borderId="30" xfId="0" applyFont="1" applyFill="1" applyBorder="1" applyAlignment="1">
      <alignment vertical="center"/>
    </xf>
    <xf numFmtId="0" fontId="12" fillId="2" borderId="41" xfId="0" applyFont="1" applyFill="1" applyBorder="1" applyAlignment="1">
      <alignment horizontal="center" vertical="center"/>
    </xf>
    <xf numFmtId="0" fontId="3" fillId="3" borderId="42" xfId="0" applyFont="1" applyFill="1" applyBorder="1" applyAlignment="1">
      <alignment horizontal="center" vertical="center" wrapText="1"/>
    </xf>
    <xf numFmtId="0" fontId="3" fillId="3" borderId="43" xfId="0" applyFont="1" applyFill="1" applyBorder="1" applyAlignment="1">
      <alignment horizontal="center" vertical="center"/>
    </xf>
    <xf numFmtId="0" fontId="8" fillId="2" borderId="41" xfId="0" applyFont="1" applyFill="1" applyBorder="1" applyAlignment="1">
      <alignment horizontal="center" vertical="center"/>
    </xf>
    <xf numFmtId="0" fontId="1" fillId="2" borderId="1" xfId="0" applyFont="1" applyFill="1" applyBorder="1" applyAlignment="1"/>
    <xf numFmtId="0" fontId="19" fillId="0" borderId="0" xfId="0" applyFont="1" applyAlignment="1">
      <alignment horizontal="center" wrapText="1"/>
    </xf>
    <xf numFmtId="0" fontId="21" fillId="2" borderId="1" xfId="0" applyFont="1" applyFill="1" applyBorder="1" applyAlignment="1"/>
    <xf numFmtId="0" fontId="21" fillId="0" borderId="0" xfId="0" applyFont="1" applyAlignment="1"/>
    <xf numFmtId="0" fontId="5" fillId="0" borderId="0" xfId="0" applyFont="1" applyAlignment="1">
      <alignment vertical="center" wrapText="1"/>
    </xf>
    <xf numFmtId="0" fontId="1" fillId="2" borderId="1" xfId="0" applyFont="1" applyFill="1" applyBorder="1" applyAlignment="1">
      <alignment horizontal="center" vertical="center" wrapText="1"/>
    </xf>
    <xf numFmtId="0" fontId="1" fillId="0" borderId="0" xfId="0" applyFont="1" applyAlignment="1">
      <alignment horizontal="center" vertical="center" wrapText="1"/>
    </xf>
    <xf numFmtId="0" fontId="23" fillId="0" borderId="55" xfId="0" applyFont="1" applyBorder="1" applyAlignment="1">
      <alignment horizontal="center"/>
    </xf>
    <xf numFmtId="0" fontId="23" fillId="0" borderId="56" xfId="0" applyFont="1" applyBorder="1" applyAlignment="1">
      <alignment horizontal="center"/>
    </xf>
    <xf numFmtId="0" fontId="23" fillId="0" borderId="57" xfId="0" applyFont="1" applyBorder="1" applyAlignment="1">
      <alignment horizontal="center"/>
    </xf>
    <xf numFmtId="0" fontId="23" fillId="0" borderId="58" xfId="0" applyFont="1" applyBorder="1" applyAlignment="1">
      <alignment horizontal="center"/>
    </xf>
    <xf numFmtId="0" fontId="23" fillId="0" borderId="59" xfId="0" applyFont="1" applyBorder="1" applyAlignment="1">
      <alignment horizontal="center"/>
    </xf>
    <xf numFmtId="0" fontId="24" fillId="0" borderId="60" xfId="0" applyFont="1" applyBorder="1" applyAlignment="1">
      <alignment horizontal="center" vertical="center" wrapText="1"/>
    </xf>
    <xf numFmtId="0" fontId="23" fillId="0" borderId="61" xfId="0" applyFont="1" applyBorder="1" applyAlignment="1">
      <alignment horizontal="center"/>
    </xf>
    <xf numFmtId="0" fontId="23" fillId="0" borderId="62" xfId="0" applyFont="1" applyBorder="1" applyAlignment="1">
      <alignment horizontal="center"/>
    </xf>
    <xf numFmtId="0" fontId="23" fillId="0" borderId="63" xfId="0" applyFont="1" applyBorder="1" applyAlignment="1">
      <alignment horizontal="center"/>
    </xf>
    <xf numFmtId="0" fontId="23" fillId="0" borderId="0" xfId="0" applyFont="1" applyAlignment="1">
      <alignment horizontal="center"/>
    </xf>
    <xf numFmtId="0" fontId="23" fillId="0" borderId="64" xfId="0" applyFont="1" applyBorder="1" applyAlignment="1">
      <alignment horizontal="center"/>
    </xf>
    <xf numFmtId="0" fontId="23" fillId="0" borderId="50" xfId="0" applyFont="1" applyBorder="1" applyAlignment="1">
      <alignment horizontal="center"/>
    </xf>
    <xf numFmtId="0" fontId="23" fillId="0" borderId="65" xfId="0" applyFont="1" applyBorder="1" applyAlignment="1">
      <alignment horizontal="center"/>
    </xf>
    <xf numFmtId="0" fontId="23" fillId="0" borderId="49" xfId="0" applyFont="1" applyBorder="1" applyAlignment="1">
      <alignment horizontal="center"/>
    </xf>
    <xf numFmtId="0" fontId="23" fillId="0" borderId="69" xfId="0" applyFont="1" applyBorder="1" applyAlignment="1">
      <alignment horizontal="center"/>
    </xf>
    <xf numFmtId="0" fontId="23" fillId="0" borderId="70" xfId="0" applyFont="1" applyBorder="1" applyAlignment="1">
      <alignment horizontal="center"/>
    </xf>
    <xf numFmtId="0" fontId="23" fillId="0" borderId="71" xfId="0" applyFont="1" applyBorder="1" applyAlignment="1">
      <alignment horizontal="center"/>
    </xf>
    <xf numFmtId="0" fontId="23" fillId="0" borderId="72" xfId="0" applyFont="1" applyBorder="1" applyAlignment="1">
      <alignment horizontal="center"/>
    </xf>
    <xf numFmtId="0" fontId="23" fillId="0" borderId="73" xfId="0" applyFont="1" applyBorder="1" applyAlignment="1">
      <alignment horizontal="center"/>
    </xf>
    <xf numFmtId="0" fontId="23" fillId="0" borderId="74" xfId="0" applyFont="1" applyBorder="1" applyAlignment="1">
      <alignment horizontal="center"/>
    </xf>
    <xf numFmtId="0" fontId="26" fillId="0" borderId="76" xfId="0" applyFont="1" applyBorder="1" applyAlignment="1">
      <alignment horizontal="center" vertical="center"/>
    </xf>
    <xf numFmtId="0" fontId="24" fillId="0" borderId="48" xfId="0" applyFont="1" applyBorder="1" applyAlignment="1">
      <alignment horizontal="center"/>
    </xf>
    <xf numFmtId="0" fontId="24" fillId="0" borderId="49" xfId="0" applyFont="1" applyBorder="1" applyAlignment="1">
      <alignment horizontal="center"/>
    </xf>
    <xf numFmtId="0" fontId="27" fillId="2" borderId="79" xfId="0" applyFont="1" applyFill="1" applyBorder="1" applyAlignment="1"/>
    <xf numFmtId="0" fontId="27" fillId="2" borderId="80" xfId="0" applyFont="1" applyFill="1" applyBorder="1" applyAlignment="1"/>
    <xf numFmtId="0" fontId="23" fillId="0" borderId="81" xfId="0" applyFont="1" applyBorder="1" applyAlignment="1">
      <alignment horizontal="center"/>
    </xf>
    <xf numFmtId="0" fontId="23" fillId="0" borderId="82" xfId="0" applyFont="1" applyBorder="1" applyAlignment="1">
      <alignment horizontal="center"/>
    </xf>
    <xf numFmtId="0" fontId="23" fillId="0" borderId="83" xfId="0" applyFont="1" applyBorder="1" applyAlignment="1">
      <alignment horizontal="center"/>
    </xf>
    <xf numFmtId="0" fontId="27" fillId="2" borderId="84" xfId="0" applyFont="1" applyFill="1" applyBorder="1" applyAlignment="1"/>
    <xf numFmtId="0" fontId="27" fillId="2" borderId="85" xfId="0" applyFont="1" applyFill="1" applyBorder="1" applyAlignment="1"/>
    <xf numFmtId="0" fontId="27" fillId="2" borderId="88" xfId="0" applyFont="1" applyFill="1" applyBorder="1" applyAlignment="1"/>
    <xf numFmtId="0" fontId="27" fillId="2" borderId="89" xfId="0" applyFont="1" applyFill="1" applyBorder="1" applyAlignment="1"/>
    <xf numFmtId="0" fontId="5" fillId="0" borderId="0" xfId="0" applyFont="1" applyAlignment="1">
      <alignment vertical="center"/>
    </xf>
    <xf numFmtId="0" fontId="20" fillId="0" borderId="0" xfId="0" applyFont="1" applyAlignment="1">
      <alignment vertical="center"/>
    </xf>
    <xf numFmtId="0" fontId="18" fillId="0" borderId="0" xfId="0" applyFont="1" applyAlignment="1">
      <alignment vertical="center" wrapText="1"/>
    </xf>
    <xf numFmtId="0" fontId="4" fillId="0" borderId="0" xfId="0" applyFont="1" applyAlignment="1"/>
    <xf numFmtId="0" fontId="18" fillId="2" borderId="1" xfId="0" applyFont="1" applyFill="1" applyBorder="1" applyAlignment="1">
      <alignment vertical="center" wrapText="1"/>
    </xf>
    <xf numFmtId="0" fontId="4" fillId="2" borderId="1" xfId="0" applyFont="1" applyFill="1" applyBorder="1" applyAlignment="1"/>
    <xf numFmtId="0" fontId="1" fillId="3" borderId="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1" fillId="0" borderId="3" xfId="0" applyFont="1" applyBorder="1" applyAlignment="1">
      <alignment horizontal="center" vertical="center" wrapText="1"/>
    </xf>
    <xf numFmtId="0" fontId="1" fillId="0" borderId="91" xfId="0" applyFont="1" applyBorder="1" applyAlignment="1">
      <alignment horizontal="center" vertical="center" wrapText="1"/>
    </xf>
    <xf numFmtId="0" fontId="1" fillId="0" borderId="4" xfId="0" applyFont="1" applyBorder="1" applyAlignment="1">
      <alignment horizontal="center" vertical="center" wrapText="1"/>
    </xf>
    <xf numFmtId="0" fontId="21" fillId="0" borderId="0" xfId="0" applyFont="1" applyAlignment="1">
      <alignment horizontal="center" vertical="center" wrapText="1"/>
    </xf>
    <xf numFmtId="0" fontId="1" fillId="0" borderId="50"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0" xfId="0" applyFont="1" applyAlignment="1">
      <alignment horizontal="center" vertical="center" wrapText="1"/>
    </xf>
    <xf numFmtId="0" fontId="31" fillId="3" borderId="1" xfId="0" applyFont="1" applyFill="1" applyBorder="1" applyAlignment="1">
      <alignment horizontal="center" vertical="center" wrapText="1"/>
    </xf>
    <xf numFmtId="0" fontId="31" fillId="0" borderId="4" xfId="0" applyFont="1" applyBorder="1" applyAlignment="1">
      <alignment horizontal="center" vertical="center" wrapText="1"/>
    </xf>
    <xf numFmtId="0" fontId="30" fillId="3" borderId="95" xfId="0" applyFont="1" applyFill="1" applyBorder="1" applyAlignment="1">
      <alignment horizontal="center" vertical="center" textRotation="90" wrapText="1"/>
    </xf>
    <xf numFmtId="0" fontId="31" fillId="0" borderId="0" xfId="0" applyFont="1" applyAlignment="1">
      <alignment horizontal="center" vertical="center" textRotation="90" wrapText="1"/>
    </xf>
    <xf numFmtId="0" fontId="32" fillId="0" borderId="96" xfId="0" applyFont="1" applyBorder="1" applyAlignment="1">
      <alignment horizontal="center" vertical="center" textRotation="90" wrapText="1"/>
    </xf>
    <xf numFmtId="0" fontId="32" fillId="0" borderId="94" xfId="0" applyFont="1" applyBorder="1" applyAlignment="1">
      <alignment horizontal="center" vertical="center" wrapText="1"/>
    </xf>
    <xf numFmtId="0" fontId="32" fillId="0" borderId="93" xfId="0" applyFont="1" applyBorder="1" applyAlignment="1">
      <alignment horizontal="center" vertical="center" textRotation="90" wrapText="1"/>
    </xf>
    <xf numFmtId="0" fontId="32" fillId="0" borderId="94" xfId="0" applyFont="1" applyBorder="1" applyAlignment="1">
      <alignment horizontal="center" vertical="center" textRotation="90" wrapText="1"/>
    </xf>
    <xf numFmtId="0" fontId="31" fillId="0" borderId="97" xfId="0" applyFont="1" applyBorder="1" applyAlignment="1">
      <alignment horizontal="center" vertical="center" textRotation="90" wrapText="1"/>
    </xf>
    <xf numFmtId="0" fontId="31" fillId="0" borderId="98" xfId="0" applyFont="1" applyBorder="1" applyAlignment="1">
      <alignment horizontal="center" vertical="center" wrapText="1"/>
    </xf>
    <xf numFmtId="0" fontId="32" fillId="0" borderId="99" xfId="0" applyFont="1" applyBorder="1" applyAlignment="1">
      <alignment horizontal="center" vertical="center" textRotation="90" wrapText="1"/>
    </xf>
    <xf numFmtId="0" fontId="31" fillId="0" borderId="50" xfId="0" applyFont="1" applyBorder="1" applyAlignment="1">
      <alignment horizontal="center" vertical="center" wrapText="1"/>
    </xf>
    <xf numFmtId="0" fontId="1" fillId="3" borderId="101" xfId="0" applyFont="1" applyFill="1" applyBorder="1" applyAlignment="1">
      <alignment horizontal="center" vertical="center" textRotation="90" wrapText="1"/>
    </xf>
    <xf numFmtId="0" fontId="33" fillId="0" borderId="97" xfId="0" applyFont="1" applyBorder="1" applyAlignment="1">
      <alignment horizontal="center" vertical="center" wrapText="1"/>
    </xf>
    <xf numFmtId="0" fontId="21" fillId="0" borderId="104" xfId="0" applyFont="1" applyBorder="1" applyAlignment="1">
      <alignment horizontal="center" vertical="center" wrapText="1"/>
    </xf>
    <xf numFmtId="2" fontId="1" fillId="0" borderId="105" xfId="0" applyNumberFormat="1" applyFont="1" applyBorder="1" applyAlignment="1">
      <alignment horizontal="center" vertical="center" wrapText="1"/>
    </xf>
    <xf numFmtId="2" fontId="1" fillId="0" borderId="106" xfId="0" applyNumberFormat="1" applyFont="1" applyBorder="1" applyAlignment="1">
      <alignment horizontal="center" vertical="center" wrapText="1"/>
    </xf>
    <xf numFmtId="2" fontId="1" fillId="0" borderId="107" xfId="0" applyNumberFormat="1" applyFont="1" applyBorder="1" applyAlignment="1">
      <alignment horizontal="center" vertical="center" wrapText="1"/>
    </xf>
    <xf numFmtId="1" fontId="1" fillId="0" borderId="105" xfId="0" applyNumberFormat="1" applyFont="1" applyBorder="1" applyAlignment="1">
      <alignment horizontal="center" vertical="center" wrapText="1"/>
    </xf>
    <xf numFmtId="1" fontId="1" fillId="0" borderId="106" xfId="0" applyNumberFormat="1" applyFont="1" applyBorder="1" applyAlignment="1">
      <alignment horizontal="center" vertical="center" wrapText="1"/>
    </xf>
    <xf numFmtId="1" fontId="1" fillId="0" borderId="107" xfId="0" applyNumberFormat="1" applyFont="1" applyBorder="1" applyAlignment="1">
      <alignment horizontal="center" vertical="center" wrapText="1"/>
    </xf>
    <xf numFmtId="2" fontId="1" fillId="0" borderId="105" xfId="0" applyNumberFormat="1" applyFont="1" applyBorder="1" applyAlignment="1">
      <alignment horizontal="center" vertical="center" wrapText="1"/>
    </xf>
    <xf numFmtId="0" fontId="1" fillId="0" borderId="106" xfId="0" applyFont="1" applyBorder="1" applyAlignment="1">
      <alignment horizontal="center" vertical="center" wrapText="1"/>
    </xf>
    <xf numFmtId="0" fontId="1" fillId="3" borderId="108" xfId="0" applyFont="1" applyFill="1" applyBorder="1" applyAlignment="1">
      <alignment horizontal="center" vertical="center" textRotation="90" wrapText="1"/>
    </xf>
    <xf numFmtId="2" fontId="1" fillId="0" borderId="109" xfId="0" applyNumberFormat="1" applyFont="1" applyBorder="1" applyAlignment="1">
      <alignment horizontal="center" vertical="center" wrapText="1"/>
    </xf>
    <xf numFmtId="0" fontId="1" fillId="0" borderId="110" xfId="0" applyFont="1" applyBorder="1" applyAlignment="1">
      <alignment horizontal="center" vertical="center" wrapText="1"/>
    </xf>
    <xf numFmtId="0" fontId="33" fillId="0" borderId="111" xfId="0" applyFont="1" applyBorder="1" applyAlignment="1">
      <alignment horizontal="center" vertical="center" wrapText="1"/>
    </xf>
    <xf numFmtId="1" fontId="1" fillId="0" borderId="109" xfId="0" applyNumberFormat="1" applyFont="1" applyBorder="1" applyAlignment="1">
      <alignment horizontal="center" vertical="center" wrapText="1"/>
    </xf>
    <xf numFmtId="2" fontId="1" fillId="0" borderId="109" xfId="0" applyNumberFormat="1" applyFont="1" applyBorder="1" applyAlignment="1">
      <alignment horizontal="center" vertical="center" wrapText="1"/>
    </xf>
    <xf numFmtId="0" fontId="1" fillId="3" borderId="114" xfId="0" applyFont="1" applyFill="1" applyBorder="1" applyAlignment="1">
      <alignment horizontal="center" vertical="center" textRotation="90" wrapText="1"/>
    </xf>
    <xf numFmtId="0" fontId="1" fillId="0" borderId="116" xfId="0" applyFont="1" applyBorder="1" applyAlignment="1">
      <alignment horizontal="center" vertical="center" wrapText="1"/>
    </xf>
    <xf numFmtId="0" fontId="33" fillId="3" borderId="104" xfId="0" applyFont="1" applyFill="1" applyBorder="1" applyAlignment="1">
      <alignment horizontal="center" vertical="center" wrapText="1"/>
    </xf>
    <xf numFmtId="2" fontId="1" fillId="0" borderId="117" xfId="0" applyNumberFormat="1" applyFont="1" applyBorder="1" applyAlignment="1">
      <alignment horizontal="center" vertical="center" wrapText="1"/>
    </xf>
    <xf numFmtId="0" fontId="1" fillId="0" borderId="118" xfId="0" applyFont="1" applyBorder="1" applyAlignment="1">
      <alignment horizontal="center" vertical="center" wrapText="1"/>
    </xf>
    <xf numFmtId="0" fontId="33" fillId="3" borderId="119" xfId="0" applyFont="1" applyFill="1" applyBorder="1" applyAlignment="1">
      <alignment horizontal="center" vertical="center" wrapText="1"/>
    </xf>
    <xf numFmtId="1" fontId="1" fillId="0" borderId="117" xfId="0" applyNumberFormat="1" applyFont="1" applyBorder="1" applyAlignment="1">
      <alignment horizontal="center" vertical="center" wrapText="1"/>
    </xf>
    <xf numFmtId="2" fontId="1" fillId="0" borderId="117" xfId="0" applyNumberFormat="1" applyFont="1" applyBorder="1" applyAlignment="1">
      <alignment horizontal="center" vertical="center" wrapText="1"/>
    </xf>
    <xf numFmtId="2" fontId="1" fillId="0" borderId="120" xfId="0" applyNumberFormat="1" applyFont="1" applyBorder="1" applyAlignment="1">
      <alignment horizontal="center" vertical="center" wrapText="1"/>
    </xf>
    <xf numFmtId="2" fontId="1" fillId="0" borderId="121" xfId="0" applyNumberFormat="1" applyFont="1" applyBorder="1" applyAlignment="1">
      <alignment horizontal="center" vertical="center" wrapText="1"/>
    </xf>
    <xf numFmtId="1" fontId="1" fillId="0" borderId="120" xfId="0" applyNumberFormat="1" applyFont="1" applyBorder="1" applyAlignment="1">
      <alignment horizontal="center" vertical="center" wrapText="1"/>
    </xf>
    <xf numFmtId="1" fontId="1" fillId="0" borderId="121" xfId="0" applyNumberFormat="1" applyFont="1" applyBorder="1" applyAlignment="1">
      <alignment horizontal="center" vertical="center" wrapText="1"/>
    </xf>
    <xf numFmtId="2" fontId="1" fillId="0" borderId="120" xfId="0" applyNumberFormat="1" applyFont="1" applyBorder="1" applyAlignment="1">
      <alignment horizontal="center" vertical="center" wrapText="1"/>
    </xf>
    <xf numFmtId="0" fontId="1" fillId="0" borderId="121" xfId="0" applyFont="1" applyBorder="1" applyAlignment="1">
      <alignment horizontal="center" vertical="center" wrapText="1"/>
    </xf>
    <xf numFmtId="0" fontId="1" fillId="3" borderId="1" xfId="0" applyFont="1" applyFill="1" applyBorder="1" applyAlignment="1">
      <alignment horizontal="center" vertical="center" textRotation="90" wrapText="1"/>
    </xf>
    <xf numFmtId="0" fontId="1" fillId="3" borderId="122" xfId="0" applyFont="1" applyFill="1" applyBorder="1" applyAlignment="1">
      <alignment horizontal="center" vertical="center" textRotation="90" wrapText="1"/>
    </xf>
    <xf numFmtId="1" fontId="1" fillId="0" borderId="120" xfId="0" applyNumberFormat="1" applyFont="1" applyBorder="1" applyAlignment="1">
      <alignment horizontal="center" vertical="center" wrapText="1"/>
    </xf>
    <xf numFmtId="1" fontId="1" fillId="0" borderId="109" xfId="0" applyNumberFormat="1" applyFont="1" applyBorder="1" applyAlignment="1">
      <alignment horizontal="center" vertical="center" wrapText="1"/>
    </xf>
    <xf numFmtId="1" fontId="1" fillId="0" borderId="117" xfId="0" applyNumberFormat="1" applyFont="1" applyBorder="1" applyAlignment="1">
      <alignment horizontal="center" vertical="center" wrapText="1"/>
    </xf>
    <xf numFmtId="0" fontId="1" fillId="0" borderId="113" xfId="0" applyFont="1" applyBorder="1" applyAlignment="1">
      <alignment horizontal="center" vertical="center" wrapText="1"/>
    </xf>
    <xf numFmtId="0" fontId="21" fillId="0" borderId="116" xfId="0" applyFont="1" applyBorder="1" applyAlignment="1">
      <alignment horizontal="center" vertical="center" wrapText="1"/>
    </xf>
    <xf numFmtId="0" fontId="1" fillId="0" borderId="123" xfId="0" applyFont="1" applyBorder="1" applyAlignment="1">
      <alignment horizontal="center" vertical="center" wrapText="1"/>
    </xf>
    <xf numFmtId="0" fontId="1" fillId="6" borderId="1" xfId="0" applyFont="1" applyFill="1" applyBorder="1" applyAlignment="1">
      <alignment horizontal="center" vertical="center" wrapText="1"/>
    </xf>
    <xf numFmtId="0" fontId="21" fillId="6" borderId="1"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1" fillId="6" borderId="101" xfId="0" applyFont="1" applyFill="1" applyBorder="1" applyAlignment="1">
      <alignment horizontal="center" vertical="center" textRotation="90" wrapText="1"/>
    </xf>
    <xf numFmtId="0" fontId="1" fillId="6" borderId="108" xfId="0" applyFont="1" applyFill="1" applyBorder="1" applyAlignment="1">
      <alignment horizontal="center" vertical="center" textRotation="90" wrapText="1"/>
    </xf>
    <xf numFmtId="0" fontId="1" fillId="6" borderId="114" xfId="0" applyFont="1" applyFill="1" applyBorder="1" applyAlignment="1">
      <alignment horizontal="center" vertical="center" textRotation="90" wrapText="1"/>
    </xf>
    <xf numFmtId="0" fontId="1" fillId="6" borderId="1" xfId="0" applyFont="1" applyFill="1" applyBorder="1" applyAlignment="1">
      <alignment horizontal="center" vertical="center" textRotation="90" wrapText="1"/>
    </xf>
    <xf numFmtId="0" fontId="1" fillId="6" borderId="122" xfId="0" applyFont="1" applyFill="1" applyBorder="1" applyAlignment="1">
      <alignment horizontal="center" vertical="center" textRotation="90" wrapText="1"/>
    </xf>
    <xf numFmtId="0" fontId="1" fillId="0" borderId="67" xfId="0" applyFont="1" applyBorder="1" applyAlignment="1"/>
    <xf numFmtId="0" fontId="1" fillId="0" borderId="90" xfId="0" applyFont="1" applyBorder="1" applyAlignment="1"/>
    <xf numFmtId="0" fontId="1" fillId="0" borderId="68" xfId="0" applyFont="1" applyBorder="1" applyAlignment="1"/>
    <xf numFmtId="0" fontId="1" fillId="0" borderId="48" xfId="0" applyFont="1" applyBorder="1" applyAlignment="1"/>
    <xf numFmtId="0" fontId="1" fillId="0" borderId="49" xfId="0" applyFont="1" applyBorder="1" applyAlignment="1"/>
    <xf numFmtId="0" fontId="20" fillId="0" borderId="0" xfId="0" applyFont="1" applyAlignment="1"/>
    <xf numFmtId="0" fontId="33" fillId="0" borderId="0" xfId="0" applyFont="1" applyAlignment="1"/>
    <xf numFmtId="0" fontId="33" fillId="0" borderId="49" xfId="0" applyFont="1" applyBorder="1" applyAlignment="1"/>
    <xf numFmtId="0" fontId="34" fillId="0" borderId="0" xfId="0" applyFont="1" applyAlignment="1"/>
    <xf numFmtId="0" fontId="34" fillId="0" borderId="0" xfId="0" applyFont="1" applyAlignment="1">
      <alignment wrapText="1"/>
    </xf>
    <xf numFmtId="0" fontId="21" fillId="0" borderId="0" xfId="0" applyFont="1" applyAlignment="1">
      <alignment wrapText="1"/>
    </xf>
    <xf numFmtId="0" fontId="21" fillId="0" borderId="49" xfId="0" applyFont="1" applyBorder="1" applyAlignment="1">
      <alignment wrapText="1"/>
    </xf>
    <xf numFmtId="0" fontId="21" fillId="0" borderId="49" xfId="0" applyFont="1" applyBorder="1" applyAlignment="1"/>
    <xf numFmtId="0" fontId="1" fillId="0" borderId="48" xfId="0" applyFont="1" applyBorder="1" applyAlignment="1">
      <alignment wrapText="1"/>
    </xf>
    <xf numFmtId="0" fontId="1" fillId="0" borderId="0" xfId="0" applyFont="1" applyAlignment="1">
      <alignment vertical="top" wrapText="1"/>
    </xf>
    <xf numFmtId="0" fontId="4" fillId="3" borderId="31" xfId="0" applyFont="1" applyFill="1" applyBorder="1" applyAlignment="1">
      <alignment horizontal="center" vertical="center" wrapText="1"/>
    </xf>
    <xf numFmtId="0" fontId="34" fillId="0" borderId="125" xfId="0" applyFont="1" applyBorder="1" applyAlignment="1">
      <alignment horizontal="center"/>
    </xf>
    <xf numFmtId="0" fontId="34" fillId="0" borderId="126" xfId="0" applyFont="1" applyBorder="1" applyAlignment="1">
      <alignment horizontal="center"/>
    </xf>
    <xf numFmtId="0" fontId="34" fillId="0" borderId="127" xfId="0" applyFont="1" applyBorder="1" applyAlignment="1">
      <alignment horizontal="center"/>
    </xf>
    <xf numFmtId="0" fontId="34" fillId="0" borderId="0" xfId="0" applyFont="1" applyAlignment="1">
      <alignment horizontal="center"/>
    </xf>
    <xf numFmtId="0" fontId="21" fillId="0" borderId="0" xfId="0" applyFont="1" applyAlignment="1">
      <alignment horizontal="center"/>
    </xf>
    <xf numFmtId="0" fontId="4" fillId="0" borderId="129" xfId="0" applyFont="1" applyBorder="1" applyAlignment="1">
      <alignment horizontal="center"/>
    </xf>
    <xf numFmtId="0" fontId="4" fillId="0" borderId="31" xfId="0" applyFont="1" applyBorder="1" applyAlignment="1"/>
    <xf numFmtId="0" fontId="4" fillId="0" borderId="130" xfId="0" applyFont="1" applyBorder="1" applyAlignment="1"/>
    <xf numFmtId="0" fontId="28" fillId="0" borderId="129" xfId="0" applyFont="1" applyBorder="1" applyAlignment="1">
      <alignment horizontal="center"/>
    </xf>
    <xf numFmtId="0" fontId="28" fillId="0" borderId="31" xfId="0" applyFont="1" applyBorder="1" applyAlignment="1"/>
    <xf numFmtId="0" fontId="28" fillId="0" borderId="130" xfId="0" applyFont="1" applyBorder="1" applyAlignment="1"/>
    <xf numFmtId="0" fontId="28" fillId="0" borderId="0" xfId="0" applyFont="1" applyAlignment="1"/>
    <xf numFmtId="0" fontId="35" fillId="0" borderId="0" xfId="0" applyFont="1" applyAlignment="1"/>
    <xf numFmtId="0" fontId="35" fillId="0" borderId="49" xfId="0" applyFont="1" applyBorder="1" applyAlignment="1"/>
    <xf numFmtId="0" fontId="28" fillId="0" borderId="129" xfId="0" applyFont="1" applyBorder="1" applyAlignment="1">
      <alignment horizontal="center" vertical="center"/>
    </xf>
    <xf numFmtId="0" fontId="4" fillId="0" borderId="31" xfId="0" applyFont="1" applyBorder="1" applyAlignment="1">
      <alignment vertical="center" wrapText="1"/>
    </xf>
    <xf numFmtId="0" fontId="28" fillId="0" borderId="130" xfId="0" applyFont="1" applyBorder="1" applyAlignment="1">
      <alignment horizontal="center" vertical="center"/>
    </xf>
    <xf numFmtId="0" fontId="28" fillId="0" borderId="0" xfId="0" applyFont="1" applyAlignment="1">
      <alignment horizontal="center" vertical="center"/>
    </xf>
    <xf numFmtId="0" fontId="35" fillId="0" borderId="0" xfId="0" applyFont="1" applyAlignment="1">
      <alignment horizontal="center" vertical="center"/>
    </xf>
    <xf numFmtId="0" fontId="36" fillId="0" borderId="0" xfId="0" applyFont="1"/>
    <xf numFmtId="0" fontId="28" fillId="0" borderId="55" xfId="0" applyFont="1" applyBorder="1" applyAlignment="1">
      <alignment horizontal="center" vertical="center"/>
    </xf>
    <xf numFmtId="0" fontId="4" fillId="0" borderId="132" xfId="0" applyFont="1" applyBorder="1" applyAlignment="1">
      <alignment vertical="center" wrapText="1"/>
    </xf>
    <xf numFmtId="0" fontId="28" fillId="0" borderId="56" xfId="0" applyFont="1" applyBorder="1" applyAlignment="1">
      <alignment horizontal="center" vertical="center"/>
    </xf>
    <xf numFmtId="0" fontId="4" fillId="0" borderId="0" xfId="0" applyFont="1" applyAlignment="1">
      <alignment vertical="center" wrapText="1"/>
    </xf>
    <xf numFmtId="0" fontId="28" fillId="0" borderId="0" xfId="0" applyFont="1" applyAlignment="1">
      <alignment horizontal="left"/>
    </xf>
    <xf numFmtId="0" fontId="28" fillId="0" borderId="0" xfId="0" applyFont="1" applyAlignment="1">
      <alignment vertical="top" wrapText="1"/>
    </xf>
    <xf numFmtId="0" fontId="28" fillId="0" borderId="0" xfId="0" applyFont="1" applyAlignment="1">
      <alignment vertical="center" wrapText="1"/>
    </xf>
    <xf numFmtId="0" fontId="1" fillId="0" borderId="51" xfId="0" applyFont="1" applyBorder="1" applyAlignment="1"/>
    <xf numFmtId="0" fontId="1" fillId="0" borderId="133" xfId="0" applyFont="1" applyBorder="1" applyAlignment="1"/>
    <xf numFmtId="0" fontId="1" fillId="0" borderId="52" xfId="0" applyFont="1" applyBorder="1" applyAlignment="1"/>
    <xf numFmtId="0" fontId="35" fillId="0" borderId="134" xfId="0" applyFont="1" applyBorder="1" applyAlignment="1">
      <alignment horizontal="center" vertical="center" wrapText="1"/>
    </xf>
    <xf numFmtId="0" fontId="35" fillId="0" borderId="135" xfId="0" applyFont="1" applyBorder="1" applyAlignment="1">
      <alignment horizontal="center" vertical="center" wrapText="1"/>
    </xf>
    <xf numFmtId="0" fontId="35" fillId="0" borderId="136" xfId="0" applyFont="1" applyBorder="1" applyAlignment="1">
      <alignment horizontal="center" vertical="center" wrapText="1"/>
    </xf>
    <xf numFmtId="0" fontId="35" fillId="0" borderId="138" xfId="0" applyFont="1" applyBorder="1" applyAlignment="1">
      <alignment horizontal="center" vertical="center"/>
    </xf>
    <xf numFmtId="0" fontId="35" fillId="0" borderId="138" xfId="0" applyFont="1" applyBorder="1" applyAlignment="1"/>
    <xf numFmtId="0" fontId="35" fillId="0" borderId="139" xfId="0" applyFont="1" applyBorder="1" applyAlignment="1"/>
    <xf numFmtId="0" fontId="35" fillId="0" borderId="141" xfId="0" applyFont="1" applyBorder="1" applyAlignment="1">
      <alignment horizontal="center" vertical="center"/>
    </xf>
    <xf numFmtId="0" fontId="35" fillId="0" borderId="141" xfId="0" applyFont="1" applyBorder="1" applyAlignment="1"/>
    <xf numFmtId="0" fontId="35" fillId="0" borderId="142" xfId="0" applyFont="1" applyBorder="1" applyAlignment="1"/>
    <xf numFmtId="0" fontId="35" fillId="0" borderId="144" xfId="0" applyFont="1" applyBorder="1" applyAlignment="1">
      <alignment horizontal="center" vertical="center"/>
    </xf>
    <xf numFmtId="0" fontId="35" fillId="0" borderId="144" xfId="0" applyFont="1" applyBorder="1" applyAlignment="1"/>
    <xf numFmtId="0" fontId="35" fillId="0" borderId="145" xfId="0" applyFont="1" applyBorder="1" applyAlignment="1"/>
    <xf numFmtId="0" fontId="35" fillId="0" borderId="147" xfId="0" applyFont="1" applyBorder="1" applyAlignment="1">
      <alignment horizontal="center" vertical="center"/>
    </xf>
    <xf numFmtId="0" fontId="35" fillId="0" borderId="147" xfId="0" applyFont="1" applyBorder="1" applyAlignment="1"/>
    <xf numFmtId="0" fontId="35" fillId="0" borderId="148" xfId="0" applyFont="1" applyBorder="1" applyAlignment="1"/>
    <xf numFmtId="0" fontId="38" fillId="0" borderId="0" xfId="0" applyFont="1" applyAlignment="1"/>
    <xf numFmtId="0" fontId="1" fillId="0" borderId="149" xfId="0" applyFont="1" applyBorder="1" applyAlignment="1"/>
    <xf numFmtId="0" fontId="17" fillId="0" borderId="112" xfId="0" applyFont="1" applyBorder="1" applyAlignment="1">
      <alignment horizontal="center" vertical="center"/>
    </xf>
    <xf numFmtId="0" fontId="1" fillId="0" borderId="103" xfId="0" applyFont="1" applyBorder="1" applyAlignment="1">
      <alignment horizontal="left" vertical="center"/>
    </xf>
    <xf numFmtId="0" fontId="1" fillId="0" borderId="103" xfId="0" applyFont="1" applyBorder="1" applyAlignment="1"/>
    <xf numFmtId="0" fontId="1" fillId="8" borderId="101" xfId="0" applyFont="1" applyFill="1" applyBorder="1" applyAlignment="1"/>
    <xf numFmtId="0" fontId="1" fillId="0" borderId="2" xfId="0" applyFont="1" applyBorder="1" applyAlignment="1"/>
    <xf numFmtId="0" fontId="1" fillId="0" borderId="157" xfId="0" applyFont="1" applyBorder="1" applyAlignment="1"/>
    <xf numFmtId="0" fontId="1" fillId="0" borderId="141" xfId="0" applyFont="1" applyBorder="1" applyAlignment="1">
      <alignment horizontal="left" vertical="center"/>
    </xf>
    <xf numFmtId="0" fontId="1" fillId="0" borderId="141" xfId="0" applyFont="1" applyBorder="1" applyAlignment="1"/>
    <xf numFmtId="0" fontId="1" fillId="8" borderId="141" xfId="0" applyFont="1" applyFill="1" applyBorder="1" applyAlignment="1"/>
    <xf numFmtId="0" fontId="1" fillId="0" borderId="97" xfId="0" applyFont="1" applyBorder="1" applyAlignment="1"/>
    <xf numFmtId="0" fontId="1" fillId="0" borderId="4" xfId="0" applyFont="1" applyBorder="1" applyAlignment="1"/>
    <xf numFmtId="0" fontId="1" fillId="0" borderId="158" xfId="0" applyFont="1" applyBorder="1" applyAlignment="1">
      <alignment horizontal="left" vertical="center"/>
    </xf>
    <xf numFmtId="0" fontId="1" fillId="0" borderId="158" xfId="0" applyFont="1" applyBorder="1" applyAlignment="1"/>
    <xf numFmtId="0" fontId="1" fillId="8" borderId="158" xfId="0" applyFont="1" applyFill="1" applyBorder="1" applyAlignment="1"/>
    <xf numFmtId="0" fontId="1" fillId="0" borderId="159" xfId="0" applyFont="1" applyBorder="1" applyAlignment="1"/>
    <xf numFmtId="0" fontId="1" fillId="0" borderId="112" xfId="0" applyFont="1" applyBorder="1" applyAlignment="1"/>
    <xf numFmtId="0" fontId="1" fillId="0" borderId="113" xfId="0" applyFont="1" applyBorder="1" applyAlignment="1"/>
    <xf numFmtId="0" fontId="1" fillId="0" borderId="156" xfId="0" applyFont="1" applyBorder="1" applyAlignment="1"/>
    <xf numFmtId="0" fontId="35" fillId="0" borderId="149" xfId="0" applyFont="1" applyBorder="1" applyAlignment="1"/>
    <xf numFmtId="0" fontId="40" fillId="0" borderId="160" xfId="0" applyFont="1" applyBorder="1" applyAlignment="1">
      <alignment horizontal="left" vertical="center"/>
    </xf>
    <xf numFmtId="0" fontId="40" fillId="0" borderId="160" xfId="0" applyFont="1" applyBorder="1" applyAlignment="1">
      <alignment vertical="center"/>
    </xf>
    <xf numFmtId="0" fontId="40" fillId="0" borderId="0" xfId="0" applyFont="1" applyAlignment="1">
      <alignment vertical="center"/>
    </xf>
    <xf numFmtId="0" fontId="40" fillId="0" borderId="161" xfId="0" applyFont="1" applyBorder="1" applyAlignment="1">
      <alignment horizontal="left"/>
    </xf>
    <xf numFmtId="0" fontId="40" fillId="0" borderId="161" xfId="0" applyFont="1" applyBorder="1" applyAlignment="1"/>
    <xf numFmtId="0" fontId="40" fillId="0" borderId="0" xfId="0" applyFont="1" applyAlignment="1"/>
    <xf numFmtId="0" fontId="40" fillId="0" borderId="161" xfId="0" applyFont="1" applyBorder="1" applyAlignment="1">
      <alignment vertical="center"/>
    </xf>
    <xf numFmtId="0" fontId="28" fillId="0" borderId="0" xfId="0" applyFont="1" applyAlignment="1">
      <alignment horizontal="left" vertical="center"/>
    </xf>
    <xf numFmtId="0" fontId="22" fillId="2" borderId="178" xfId="0" applyFont="1" applyFill="1" applyBorder="1" applyAlignment="1">
      <alignment horizontal="center" vertical="center"/>
    </xf>
    <xf numFmtId="0" fontId="22" fillId="2" borderId="179" xfId="0" applyFont="1" applyFill="1" applyBorder="1" applyAlignment="1">
      <alignment horizontal="right" vertical="center"/>
    </xf>
    <xf numFmtId="0" fontId="24" fillId="0" borderId="180" xfId="0" applyFont="1" applyBorder="1" applyAlignment="1">
      <alignment horizontal="center" vertical="center" wrapText="1"/>
    </xf>
    <xf numFmtId="0" fontId="24" fillId="0" borderId="181" xfId="0" applyFont="1" applyBorder="1" applyAlignment="1">
      <alignment horizontal="center" vertical="center" wrapText="1"/>
    </xf>
    <xf numFmtId="0" fontId="24" fillId="0" borderId="184" xfId="0" applyFont="1" applyBorder="1" applyAlignment="1">
      <alignment horizontal="center" vertical="center" wrapText="1"/>
    </xf>
    <xf numFmtId="0" fontId="24" fillId="0" borderId="180" xfId="0" applyFont="1" applyBorder="1" applyAlignment="1">
      <alignment horizontal="center" vertical="center"/>
    </xf>
    <xf numFmtId="0" fontId="24" fillId="0" borderId="181" xfId="0" applyFont="1" applyBorder="1" applyAlignment="1">
      <alignment horizontal="center" vertical="center"/>
    </xf>
    <xf numFmtId="0" fontId="24" fillId="0" borderId="185" xfId="0" applyFont="1" applyBorder="1" applyAlignment="1">
      <alignment horizontal="center" vertical="center"/>
    </xf>
    <xf numFmtId="0" fontId="23" fillId="0" borderId="186" xfId="0" applyFont="1" applyBorder="1" applyAlignment="1">
      <alignment horizontal="center" vertical="center"/>
    </xf>
    <xf numFmtId="0" fontId="40" fillId="0" borderId="187" xfId="0" applyFont="1" applyBorder="1" applyAlignment="1">
      <alignment horizontal="left" vertical="center"/>
    </xf>
    <xf numFmtId="0" fontId="40" fillId="0" borderId="125" xfId="0" applyFont="1" applyBorder="1" applyAlignment="1">
      <alignment horizontal="center" vertical="center"/>
    </xf>
    <xf numFmtId="0" fontId="40" fillId="0" borderId="126" xfId="0" applyFont="1" applyBorder="1" applyAlignment="1">
      <alignment horizontal="center" vertical="center"/>
    </xf>
    <xf numFmtId="0" fontId="40" fillId="0" borderId="127" xfId="0" applyFont="1" applyBorder="1" applyAlignment="1">
      <alignment horizontal="center" vertical="center"/>
    </xf>
    <xf numFmtId="0" fontId="40" fillId="0" borderId="188" xfId="0" applyFont="1" applyBorder="1" applyAlignment="1">
      <alignment horizontal="center" vertical="center"/>
    </xf>
    <xf numFmtId="0" fontId="40" fillId="0" borderId="189" xfId="0" applyFont="1" applyBorder="1" applyAlignment="1">
      <alignment horizontal="center" vertical="center"/>
    </xf>
    <xf numFmtId="0" fontId="23" fillId="0" borderId="190" xfId="0" applyFont="1" applyBorder="1" applyAlignment="1">
      <alignment horizontal="center" vertical="center"/>
    </xf>
    <xf numFmtId="0" fontId="40" fillId="0" borderId="191" xfId="0" applyFont="1" applyBorder="1" applyAlignment="1">
      <alignment vertical="center"/>
    </xf>
    <xf numFmtId="0" fontId="40" fillId="0" borderId="129" xfId="0" applyFont="1" applyBorder="1" applyAlignment="1">
      <alignment horizontal="center" vertical="center"/>
    </xf>
    <xf numFmtId="0" fontId="40" fillId="0" borderId="31" xfId="0" applyFont="1" applyBorder="1" applyAlignment="1">
      <alignment horizontal="center" vertical="center"/>
    </xf>
    <xf numFmtId="0" fontId="28" fillId="0" borderId="31" xfId="0" applyFont="1" applyBorder="1" applyAlignment="1">
      <alignment horizontal="center" vertical="center"/>
    </xf>
    <xf numFmtId="0" fontId="40" fillId="0" borderId="192" xfId="0" applyFont="1" applyBorder="1" applyAlignment="1">
      <alignment horizontal="center" vertical="center"/>
    </xf>
    <xf numFmtId="0" fontId="40" fillId="0" borderId="193" xfId="0" applyFont="1" applyBorder="1" applyAlignment="1">
      <alignment horizontal="center" vertical="center"/>
    </xf>
    <xf numFmtId="0" fontId="40" fillId="0" borderId="130" xfId="0" applyFont="1" applyBorder="1" applyAlignment="1">
      <alignment horizontal="center" vertical="center"/>
    </xf>
    <xf numFmtId="0" fontId="23" fillId="0" borderId="194" xfId="0" applyFont="1" applyBorder="1" applyAlignment="1">
      <alignment horizontal="center" vertical="center"/>
    </xf>
    <xf numFmtId="0" fontId="40" fillId="0" borderId="195" xfId="0" applyFont="1" applyBorder="1" applyAlignment="1">
      <alignment vertical="center"/>
    </xf>
    <xf numFmtId="0" fontId="40" fillId="0" borderId="196" xfId="0" applyFont="1" applyBorder="1" applyAlignment="1">
      <alignment horizontal="center" vertical="center"/>
    </xf>
    <xf numFmtId="0" fontId="40" fillId="0" borderId="197" xfId="0" applyFont="1" applyBorder="1" applyAlignment="1">
      <alignment horizontal="center" vertical="center"/>
    </xf>
    <xf numFmtId="0" fontId="28" fillId="0" borderId="199" xfId="0" applyFont="1" applyBorder="1" applyAlignment="1">
      <alignment horizontal="center" vertical="center"/>
    </xf>
    <xf numFmtId="0" fontId="40" fillId="0" borderId="198" xfId="0" applyFont="1" applyBorder="1" applyAlignment="1">
      <alignment horizontal="center" vertical="center"/>
    </xf>
    <xf numFmtId="0" fontId="40" fillId="0" borderId="200" xfId="0" applyFont="1" applyBorder="1" applyAlignment="1">
      <alignment horizontal="center" vertical="center"/>
    </xf>
    <xf numFmtId="0" fontId="4" fillId="0" borderId="0" xfId="0" applyFont="1" applyAlignment="1">
      <alignment horizontal="left" vertical="center"/>
    </xf>
    <xf numFmtId="0" fontId="43" fillId="0" borderId="0" xfId="0" applyFont="1" applyAlignment="1">
      <alignment horizontal="right" vertical="center"/>
    </xf>
    <xf numFmtId="0" fontId="40" fillId="0" borderId="0" xfId="0" applyFont="1" applyAlignment="1">
      <alignment horizontal="center" vertical="center"/>
    </xf>
    <xf numFmtId="0" fontId="44" fillId="0" borderId="0" xfId="0" applyFont="1" applyAlignment="1">
      <alignment horizontal="left"/>
    </xf>
    <xf numFmtId="0" fontId="40" fillId="0" borderId="0" xfId="0" applyFont="1" applyAlignment="1">
      <alignment horizontal="left"/>
    </xf>
    <xf numFmtId="0" fontId="4" fillId="0" borderId="0" xfId="0" applyFont="1" applyAlignment="1">
      <alignment horizontal="right" wrapText="1"/>
    </xf>
    <xf numFmtId="0" fontId="34" fillId="0" borderId="0" xfId="0" applyFont="1" applyAlignment="1">
      <alignment horizontal="left"/>
    </xf>
    <xf numFmtId="0" fontId="45" fillId="0" borderId="0" xfId="0" applyFont="1" applyAlignment="1">
      <alignment vertical="center"/>
    </xf>
    <xf numFmtId="0" fontId="45" fillId="0" borderId="0" xfId="0" applyFont="1" applyAlignment="1">
      <alignment horizontal="left"/>
    </xf>
    <xf numFmtId="0" fontId="24" fillId="2" borderId="178" xfId="0" applyFont="1" applyFill="1" applyBorder="1" applyAlignment="1">
      <alignment horizontal="center" vertical="center"/>
    </xf>
    <xf numFmtId="0" fontId="23" fillId="0" borderId="207" xfId="0" applyFont="1" applyBorder="1" applyAlignment="1">
      <alignment horizontal="center" vertical="center"/>
    </xf>
    <xf numFmtId="0" fontId="40" fillId="0" borderId="82" xfId="0" applyFont="1" applyBorder="1" applyAlignment="1">
      <alignment horizontal="left" vertical="center"/>
    </xf>
    <xf numFmtId="0" fontId="40" fillId="0" borderId="130" xfId="0" applyFont="1" applyBorder="1" applyAlignment="1">
      <alignment vertical="center"/>
    </xf>
    <xf numFmtId="0" fontId="40" fillId="0" borderId="199" xfId="0" applyFont="1" applyBorder="1" applyAlignment="1">
      <alignment vertical="center"/>
    </xf>
    <xf numFmtId="0" fontId="46" fillId="0" borderId="0" xfId="0" applyFont="1" applyAlignment="1">
      <alignment horizontal="left" vertical="top" wrapText="1"/>
    </xf>
    <xf numFmtId="0" fontId="47" fillId="0" borderId="0" xfId="0" applyFont="1" applyAlignment="1">
      <alignment wrapText="1"/>
    </xf>
    <xf numFmtId="0" fontId="48" fillId="0" borderId="0" xfId="0" applyFont="1" applyAlignment="1">
      <alignment horizontal="center" vertical="top" wrapText="1"/>
    </xf>
    <xf numFmtId="0" fontId="49" fillId="0" borderId="0" xfId="0" applyFont="1" applyAlignment="1">
      <alignment horizontal="right" vertical="center" wrapText="1"/>
    </xf>
    <xf numFmtId="0" fontId="49" fillId="0" borderId="0" xfId="0" applyFont="1" applyAlignment="1">
      <alignment horizontal="center" vertical="center" wrapText="1"/>
    </xf>
    <xf numFmtId="0" fontId="50" fillId="0" borderId="0" xfId="0" applyFont="1" applyAlignment="1">
      <alignment wrapText="1"/>
    </xf>
    <xf numFmtId="0" fontId="48" fillId="0" borderId="0" xfId="0" applyFont="1" applyAlignment="1">
      <alignment horizontal="center" vertical="center" wrapText="1"/>
    </xf>
    <xf numFmtId="0" fontId="48" fillId="0" borderId="0" xfId="0" applyFont="1" applyAlignment="1">
      <alignment horizontal="right" wrapText="1"/>
    </xf>
    <xf numFmtId="0" fontId="47" fillId="0" borderId="0" xfId="0" applyFont="1" applyAlignment="1">
      <alignment horizontal="center" vertical="center" wrapText="1"/>
    </xf>
    <xf numFmtId="0" fontId="47" fillId="0" borderId="0" xfId="0" applyFont="1" applyAlignment="1">
      <alignment horizontal="right" wrapText="1"/>
    </xf>
    <xf numFmtId="2" fontId="1" fillId="0" borderId="0" xfId="0" applyNumberFormat="1" applyFont="1" applyAlignment="1">
      <alignment wrapText="1"/>
    </xf>
    <xf numFmtId="0" fontId="52" fillId="0" borderId="0" xfId="0" applyFont="1" applyAlignment="1">
      <alignment horizontal="right" wrapText="1"/>
    </xf>
    <xf numFmtId="2" fontId="4" fillId="0" borderId="0" xfId="0" applyNumberFormat="1" applyFont="1" applyAlignment="1">
      <alignment wrapText="1"/>
    </xf>
    <xf numFmtId="0" fontId="2" fillId="0" borderId="0" xfId="0" applyFont="1" applyAlignment="1">
      <alignment horizontal="left" vertical="center" wrapText="1"/>
    </xf>
    <xf numFmtId="0" fontId="0" fillId="0" borderId="0" xfId="0" applyFont="1" applyAlignment="1"/>
    <xf numFmtId="0" fontId="3" fillId="0" borderId="0" xfId="0" applyFont="1" applyAlignment="1">
      <alignment horizontal="left" vertical="center" wrapText="1"/>
    </xf>
    <xf numFmtId="0" fontId="4" fillId="0" borderId="0" xfId="0" applyFont="1" applyAlignment="1">
      <alignment horizontal="left" vertical="center" wrapText="1"/>
    </xf>
    <xf numFmtId="0" fontId="5" fillId="0" borderId="0" xfId="0" applyFont="1" applyAlignment="1">
      <alignment horizontal="left" wrapText="1"/>
    </xf>
    <xf numFmtId="0" fontId="6" fillId="0" borderId="0" xfId="0" applyFont="1" applyAlignment="1"/>
    <xf numFmtId="0" fontId="4" fillId="0" borderId="0" xfId="0" applyFont="1" applyAlignment="1">
      <alignment horizontal="left" vertical="top" wrapText="1"/>
    </xf>
    <xf numFmtId="0" fontId="7" fillId="0" borderId="0" xfId="0" applyFont="1" applyAlignment="1">
      <alignment horizontal="left" wrapText="1"/>
    </xf>
    <xf numFmtId="0" fontId="4" fillId="0" borderId="0" xfId="0" applyFont="1" applyAlignment="1">
      <alignment horizontal="left" wrapText="1"/>
    </xf>
    <xf numFmtId="0" fontId="8" fillId="2" borderId="18" xfId="0" applyFont="1" applyFill="1" applyBorder="1" applyAlignment="1">
      <alignment horizontal="center" vertical="center"/>
    </xf>
    <xf numFmtId="0" fontId="9" fillId="0" borderId="19" xfId="0" applyFont="1" applyBorder="1"/>
    <xf numFmtId="0" fontId="16" fillId="2" borderId="35" xfId="0" applyFont="1" applyFill="1" applyBorder="1" applyAlignment="1">
      <alignment horizontal="center" vertical="center" wrapText="1"/>
    </xf>
    <xf numFmtId="0" fontId="9" fillId="0" borderId="36" xfId="0" applyFont="1" applyBorder="1"/>
    <xf numFmtId="0" fontId="9" fillId="0" borderId="37" xfId="0" applyFont="1" applyBorder="1"/>
    <xf numFmtId="0" fontId="8" fillId="2" borderId="5" xfId="0" applyFont="1" applyFill="1" applyBorder="1" applyAlignment="1">
      <alignment horizontal="center" vertical="center" wrapText="1"/>
    </xf>
    <xf numFmtId="0" fontId="9" fillId="0" borderId="6" xfId="0" applyFont="1" applyBorder="1"/>
    <xf numFmtId="0" fontId="3" fillId="3" borderId="7" xfId="0" applyFont="1" applyFill="1" applyBorder="1" applyAlignment="1">
      <alignment horizontal="center" vertical="center" wrapText="1"/>
    </xf>
    <xf numFmtId="0" fontId="9" fillId="0" borderId="8" xfId="0" applyFont="1" applyBorder="1"/>
    <xf numFmtId="0" fontId="8" fillId="2" borderId="9" xfId="0" applyFont="1" applyFill="1" applyBorder="1" applyAlignment="1">
      <alignment horizontal="center" vertical="center" wrapText="1"/>
    </xf>
    <xf numFmtId="0" fontId="9" fillId="0" borderId="10" xfId="0" applyFont="1" applyBorder="1"/>
    <xf numFmtId="164" fontId="3" fillId="3" borderId="11" xfId="0" applyNumberFormat="1" applyFont="1" applyFill="1" applyBorder="1" applyAlignment="1">
      <alignment horizontal="center" vertical="center" wrapText="1"/>
    </xf>
    <xf numFmtId="0" fontId="9" fillId="0" borderId="12" xfId="0" applyFont="1" applyBorder="1"/>
    <xf numFmtId="0" fontId="1" fillId="0" borderId="0" xfId="0" applyFont="1" applyAlignment="1">
      <alignment horizontal="center" vertical="center"/>
    </xf>
    <xf numFmtId="0" fontId="8" fillId="2" borderId="13" xfId="0" applyFont="1" applyFill="1" applyBorder="1" applyAlignment="1">
      <alignment horizontal="center" vertical="center" wrapText="1"/>
    </xf>
    <xf numFmtId="0" fontId="9" fillId="0" borderId="14" xfId="0" applyFont="1" applyBorder="1"/>
    <xf numFmtId="0" fontId="22" fillId="2" borderId="46" xfId="0" applyFont="1" applyFill="1" applyBorder="1" applyAlignment="1">
      <alignment horizontal="center" vertical="center"/>
    </xf>
    <xf numFmtId="0" fontId="9" fillId="0" borderId="45" xfId="0" applyFont="1" applyBorder="1"/>
    <xf numFmtId="0" fontId="9" fillId="0" borderId="47" xfId="0" applyFont="1" applyBorder="1"/>
    <xf numFmtId="0" fontId="2" fillId="0" borderId="0" xfId="0" applyFont="1" applyAlignment="1">
      <alignment horizontal="left" wrapText="1"/>
    </xf>
    <xf numFmtId="0" fontId="18" fillId="0" borderId="0" xfId="0" applyFont="1" applyAlignment="1">
      <alignment horizontal="right" vertical="center"/>
    </xf>
    <xf numFmtId="165" fontId="20" fillId="0" borderId="0" xfId="0" applyNumberFormat="1" applyFont="1" applyAlignment="1">
      <alignment horizontal="left" wrapText="1"/>
    </xf>
    <xf numFmtId="164" fontId="20" fillId="0" borderId="0" xfId="0" applyNumberFormat="1" applyFont="1" applyAlignment="1">
      <alignment horizontal="left" vertical="center" wrapText="1"/>
    </xf>
    <xf numFmtId="0" fontId="5" fillId="0" borderId="0" xfId="0" applyFont="1" applyAlignment="1">
      <alignment horizontal="left" vertical="center" wrapText="1"/>
    </xf>
    <xf numFmtId="0" fontId="23" fillId="0" borderId="53" xfId="0" applyFont="1" applyBorder="1" applyAlignment="1">
      <alignment horizontal="center" vertical="center" wrapText="1"/>
    </xf>
    <xf numFmtId="0" fontId="9" fillId="0" borderId="54" xfId="0" applyFont="1" applyBorder="1"/>
    <xf numFmtId="0" fontId="23" fillId="0" borderId="4" xfId="0" applyFont="1" applyBorder="1" applyAlignment="1">
      <alignment horizontal="center" vertical="center" wrapText="1"/>
    </xf>
    <xf numFmtId="0" fontId="9" fillId="0" borderId="50" xfId="0" applyFont="1" applyBorder="1"/>
    <xf numFmtId="0" fontId="23" fillId="0" borderId="51" xfId="0" applyFont="1" applyBorder="1" applyAlignment="1">
      <alignment horizontal="center" vertical="center" wrapText="1"/>
    </xf>
    <xf numFmtId="0" fontId="9" fillId="0" borderId="52" xfId="0" applyFont="1" applyBorder="1"/>
    <xf numFmtId="0" fontId="22" fillId="2" borderId="44" xfId="0" applyFont="1" applyFill="1" applyBorder="1" applyAlignment="1">
      <alignment horizontal="center" vertical="center"/>
    </xf>
    <xf numFmtId="0" fontId="23" fillId="0" borderId="48" xfId="0" applyFont="1" applyBorder="1" applyAlignment="1">
      <alignment horizontal="center" vertical="center" wrapText="1"/>
    </xf>
    <xf numFmtId="0" fontId="9" fillId="0" borderId="49" xfId="0" applyFont="1" applyBorder="1"/>
    <xf numFmtId="0" fontId="23" fillId="0" borderId="0" xfId="0" applyFont="1" applyAlignment="1">
      <alignment horizontal="center" vertical="center" wrapText="1"/>
    </xf>
    <xf numFmtId="0" fontId="23" fillId="0" borderId="44" xfId="0" applyFont="1" applyBorder="1" applyAlignment="1">
      <alignment horizontal="center"/>
    </xf>
    <xf numFmtId="0" fontId="28" fillId="0" borderId="90" xfId="0" applyFont="1" applyBorder="1" applyAlignment="1">
      <alignment horizontal="right" vertical="center" wrapText="1"/>
    </xf>
    <xf numFmtId="0" fontId="9" fillId="0" borderId="90" xfId="0" applyFont="1" applyBorder="1"/>
    <xf numFmtId="0" fontId="20" fillId="0" borderId="0" xfId="0" applyFont="1" applyAlignment="1">
      <alignment horizontal="left" vertical="center"/>
    </xf>
    <xf numFmtId="0" fontId="25" fillId="2" borderId="66" xfId="0" applyFont="1" applyFill="1" applyBorder="1" applyAlignment="1">
      <alignment horizontal="center" vertical="center" textRotation="90"/>
    </xf>
    <xf numFmtId="0" fontId="9" fillId="0" borderId="60" xfId="0" applyFont="1" applyBorder="1"/>
    <xf numFmtId="0" fontId="9" fillId="0" borderId="75" xfId="0" applyFont="1" applyBorder="1"/>
    <xf numFmtId="0" fontId="4" fillId="0" borderId="67" xfId="0" applyFont="1" applyBorder="1" applyAlignment="1">
      <alignment horizontal="left"/>
    </xf>
    <xf numFmtId="0" fontId="9" fillId="0" borderId="68" xfId="0" applyFont="1" applyBorder="1"/>
    <xf numFmtId="0" fontId="4" fillId="0" borderId="48" xfId="0" applyFont="1" applyBorder="1" applyAlignment="1">
      <alignment horizontal="left"/>
    </xf>
    <xf numFmtId="0" fontId="4" fillId="0" borderId="51" xfId="0" applyFont="1" applyBorder="1" applyAlignment="1">
      <alignment horizontal="left"/>
    </xf>
    <xf numFmtId="0" fontId="25" fillId="2" borderId="77" xfId="0" applyFont="1" applyFill="1" applyBorder="1" applyAlignment="1">
      <alignment horizontal="center" vertical="center" textRotation="90"/>
    </xf>
    <xf numFmtId="0" fontId="9" fillId="0" borderId="78" xfId="0" applyFont="1" applyBorder="1"/>
    <xf numFmtId="0" fontId="24" fillId="0" borderId="86" xfId="0" applyFont="1" applyBorder="1" applyAlignment="1">
      <alignment horizontal="center"/>
    </xf>
    <xf numFmtId="0" fontId="9" fillId="0" borderId="87" xfId="0" applyFont="1" applyBorder="1"/>
    <xf numFmtId="0" fontId="24" fillId="0" borderId="48" xfId="0" applyFont="1" applyBorder="1" applyAlignment="1">
      <alignment horizontal="center"/>
    </xf>
    <xf numFmtId="0" fontId="21" fillId="3" borderId="100" xfId="0" applyFont="1" applyFill="1" applyBorder="1" applyAlignment="1">
      <alignment horizontal="center" vertical="center" textRotation="90" wrapText="1"/>
    </xf>
    <xf numFmtId="0" fontId="9" fillId="0" borderId="97" xfId="0" applyFont="1" applyBorder="1"/>
    <xf numFmtId="0" fontId="9" fillId="0" borderId="112" xfId="0" applyFont="1" applyBorder="1"/>
    <xf numFmtId="0" fontId="1" fillId="0" borderId="103" xfId="0" applyFont="1" applyBorder="1" applyAlignment="1">
      <alignment horizontal="center" vertical="center" textRotation="90" wrapText="1"/>
    </xf>
    <xf numFmtId="0" fontId="1" fillId="0" borderId="64" xfId="0" applyFont="1" applyBorder="1" applyAlignment="1">
      <alignment horizontal="center" vertical="center" wrapText="1"/>
    </xf>
    <xf numFmtId="0" fontId="9" fillId="0" borderId="64" xfId="0" applyFont="1" applyBorder="1"/>
    <xf numFmtId="0" fontId="9" fillId="0" borderId="115" xfId="0" applyFont="1" applyBorder="1"/>
    <xf numFmtId="0" fontId="33" fillId="0" borderId="91" xfId="0" applyFont="1" applyBorder="1" applyAlignment="1">
      <alignment horizontal="center" vertical="center" wrapText="1"/>
    </xf>
    <xf numFmtId="0" fontId="21" fillId="3" borderId="103" xfId="0" applyFont="1" applyFill="1" applyBorder="1" applyAlignment="1">
      <alignment horizontal="center" vertical="center" textRotation="90" wrapText="1"/>
    </xf>
    <xf numFmtId="0" fontId="30" fillId="0" borderId="92" xfId="0" applyFont="1" applyBorder="1" applyAlignment="1">
      <alignment horizontal="center" vertical="center" wrapText="1"/>
    </xf>
    <xf numFmtId="0" fontId="9" fillId="0" borderId="94" xfId="0" applyFont="1" applyBorder="1"/>
    <xf numFmtId="0" fontId="9" fillId="0" borderId="93" xfId="0" applyFont="1" applyBorder="1"/>
    <xf numFmtId="0" fontId="30" fillId="0" borderId="2" xfId="0" applyFont="1" applyBorder="1" applyAlignment="1">
      <alignment horizontal="center" vertical="center" wrapText="1"/>
    </xf>
    <xf numFmtId="0" fontId="9" fillId="0" borderId="3" xfId="0" applyFont="1" applyBorder="1"/>
    <xf numFmtId="0" fontId="9" fillId="0" borderId="91" xfId="0" applyFont="1" applyBorder="1"/>
    <xf numFmtId="0" fontId="29" fillId="7" borderId="92" xfId="0" applyFont="1" applyFill="1" applyBorder="1" applyAlignment="1">
      <alignment horizontal="center" vertical="center" wrapText="1"/>
    </xf>
    <xf numFmtId="0" fontId="1" fillId="0" borderId="102" xfId="0" applyFont="1" applyBorder="1" applyAlignment="1">
      <alignment horizontal="center" vertical="center" wrapText="1"/>
    </xf>
    <xf numFmtId="0" fontId="1" fillId="0" borderId="4" xfId="0" applyFont="1" applyBorder="1" applyAlignment="1">
      <alignment horizontal="center" vertical="center" textRotation="90" wrapText="1"/>
    </xf>
    <xf numFmtId="0" fontId="9" fillId="0" borderId="4" xfId="0" applyFont="1" applyBorder="1"/>
    <xf numFmtId="0" fontId="9" fillId="0" borderId="113" xfId="0" applyFont="1" applyBorder="1"/>
    <xf numFmtId="0" fontId="29" fillId="6" borderId="92" xfId="0" applyFont="1" applyFill="1" applyBorder="1" applyAlignment="1">
      <alignment horizontal="center" vertical="center" wrapText="1"/>
    </xf>
    <xf numFmtId="0" fontId="2" fillId="0" borderId="0" xfId="0" applyFont="1" applyAlignment="1">
      <alignment horizontal="left"/>
    </xf>
    <xf numFmtId="0" fontId="20" fillId="0" borderId="0" xfId="0" applyFont="1" applyAlignment="1">
      <alignment wrapText="1"/>
    </xf>
    <xf numFmtId="0" fontId="34" fillId="0" borderId="0" xfId="0" applyFont="1" applyAlignment="1">
      <alignment wrapText="1"/>
    </xf>
    <xf numFmtId="166" fontId="34" fillId="0" borderId="0" xfId="0" applyNumberFormat="1" applyFont="1" applyAlignment="1">
      <alignment horizontal="left" wrapText="1"/>
    </xf>
    <xf numFmtId="0" fontId="4" fillId="0" borderId="0" xfId="0" applyFont="1" applyAlignment="1">
      <alignment horizontal="center" vertical="center" wrapText="1"/>
    </xf>
    <xf numFmtId="164" fontId="34" fillId="0" borderId="0" xfId="0" applyNumberFormat="1" applyFont="1" applyAlignment="1">
      <alignment wrapText="1"/>
    </xf>
    <xf numFmtId="0" fontId="28" fillId="0" borderId="0" xfId="0" applyFont="1" applyAlignment="1">
      <alignment horizontal="left"/>
    </xf>
    <xf numFmtId="0" fontId="4" fillId="0" borderId="0" xfId="0" applyFont="1" applyAlignment="1">
      <alignment vertical="top" wrapText="1"/>
    </xf>
    <xf numFmtId="0" fontId="20" fillId="0" borderId="0" xfId="0" applyFont="1" applyAlignment="1">
      <alignment horizontal="left"/>
    </xf>
    <xf numFmtId="0" fontId="4" fillId="3" borderId="124" xfId="0" applyFont="1" applyFill="1" applyBorder="1" applyAlignment="1">
      <alignment horizontal="center" vertical="center" wrapText="1"/>
    </xf>
    <xf numFmtId="0" fontId="9" fillId="0" borderId="128" xfId="0" applyFont="1" applyBorder="1"/>
    <xf numFmtId="0" fontId="9" fillId="0" borderId="131" xfId="0" applyFont="1" applyBorder="1"/>
    <xf numFmtId="0" fontId="37" fillId="8" borderId="18" xfId="0" applyFont="1" applyFill="1" applyBorder="1" applyAlignment="1">
      <alignment horizontal="center" vertical="center" wrapText="1"/>
    </xf>
    <xf numFmtId="0" fontId="11" fillId="0" borderId="137" xfId="0" applyFont="1" applyBorder="1" applyAlignment="1">
      <alignment horizontal="center" vertical="center"/>
    </xf>
    <xf numFmtId="0" fontId="9" fillId="0" borderId="140" xfId="0" applyFont="1" applyBorder="1"/>
    <xf numFmtId="0" fontId="9" fillId="0" borderId="143" xfId="0" applyFont="1" applyBorder="1"/>
    <xf numFmtId="0" fontId="11" fillId="0" borderId="146" xfId="0" applyFont="1" applyBorder="1" applyAlignment="1">
      <alignment horizontal="center" vertical="center"/>
    </xf>
    <xf numFmtId="0" fontId="35" fillId="0" borderId="137" xfId="0" applyFont="1" applyBorder="1" applyAlignment="1">
      <alignment horizontal="center" vertical="center" textRotation="90" wrapText="1"/>
    </xf>
    <xf numFmtId="0" fontId="9" fillId="0" borderId="155" xfId="0" applyFont="1" applyBorder="1"/>
    <xf numFmtId="0" fontId="35" fillId="0" borderId="91" xfId="0" applyFont="1" applyBorder="1" applyAlignment="1">
      <alignment horizontal="center" vertical="center" textRotation="90" wrapText="1"/>
    </xf>
    <xf numFmtId="0" fontId="9" fillId="0" borderId="123" xfId="0" applyFont="1" applyBorder="1"/>
    <xf numFmtId="0" fontId="17" fillId="0" borderId="146" xfId="0" applyFont="1" applyBorder="1" applyAlignment="1">
      <alignment horizontal="center" vertical="center" wrapText="1"/>
    </xf>
    <xf numFmtId="0" fontId="17" fillId="0" borderId="150" xfId="0" applyFont="1" applyBorder="1" applyAlignment="1">
      <alignment horizontal="center" vertical="center" wrapText="1"/>
    </xf>
    <xf numFmtId="0" fontId="17" fillId="0" borderId="151" xfId="0" applyFont="1" applyBorder="1" applyAlignment="1">
      <alignment horizontal="center" vertical="center"/>
    </xf>
    <xf numFmtId="0" fontId="17" fillId="0" borderId="152" xfId="0" applyFont="1" applyBorder="1" applyAlignment="1">
      <alignment horizontal="center" vertical="center"/>
    </xf>
    <xf numFmtId="0" fontId="9" fillId="0" borderId="153" xfId="0" applyFont="1" applyBorder="1"/>
    <xf numFmtId="0" fontId="9" fillId="0" borderId="150" xfId="0" applyFont="1" applyBorder="1"/>
    <xf numFmtId="0" fontId="17" fillId="0" borderId="151" xfId="0" applyFont="1" applyBorder="1" applyAlignment="1">
      <alignment horizontal="center" vertical="center" wrapText="1"/>
    </xf>
    <xf numFmtId="0" fontId="39" fillId="0" borderId="152" xfId="0" applyFont="1" applyBorder="1" applyAlignment="1">
      <alignment horizontal="center" vertical="center" textRotation="45" wrapText="1"/>
    </xf>
    <xf numFmtId="0" fontId="39" fillId="0" borderId="154" xfId="0" applyFont="1" applyBorder="1" applyAlignment="1">
      <alignment horizontal="center" vertical="center" textRotation="45"/>
    </xf>
    <xf numFmtId="0" fontId="9" fillId="0" borderId="156" xfId="0" applyFont="1" applyBorder="1"/>
    <xf numFmtId="0" fontId="40" fillId="0" borderId="191" xfId="0" applyFont="1" applyBorder="1" applyAlignment="1">
      <alignment horizontal="center" vertical="center"/>
    </xf>
    <xf numFmtId="0" fontId="9" fillId="0" borderId="192" xfId="0" applyFont="1" applyBorder="1"/>
    <xf numFmtId="0" fontId="40" fillId="0" borderId="195" xfId="0" applyFont="1" applyBorder="1" applyAlignment="1">
      <alignment horizontal="center" vertical="center"/>
    </xf>
    <xf numFmtId="0" fontId="9" fillId="0" borderId="198" xfId="0" applyFont="1" applyBorder="1"/>
    <xf numFmtId="0" fontId="4" fillId="0" borderId="71" xfId="0" applyFont="1" applyBorder="1" applyAlignment="1">
      <alignment horizontal="center" vertical="center" textRotation="90" wrapText="1"/>
    </xf>
    <xf numFmtId="0" fontId="9" fillId="0" borderId="83" xfId="0" applyFont="1" applyBorder="1"/>
    <xf numFmtId="0" fontId="4" fillId="0" borderId="62" xfId="0" applyFont="1" applyBorder="1" applyAlignment="1">
      <alignment horizontal="center" vertical="center" textRotation="90" wrapText="1"/>
    </xf>
    <xf numFmtId="0" fontId="9" fillId="0" borderId="82" xfId="0" applyFont="1" applyBorder="1"/>
    <xf numFmtId="0" fontId="4" fillId="0" borderId="171" xfId="0" applyFont="1" applyBorder="1" applyAlignment="1">
      <alignment horizontal="center" vertical="center" textRotation="90" wrapText="1"/>
    </xf>
    <xf numFmtId="0" fontId="9" fillId="0" borderId="175" xfId="0" applyFont="1" applyBorder="1"/>
    <xf numFmtId="0" fontId="4" fillId="0" borderId="128" xfId="0" applyFont="1" applyBorder="1" applyAlignment="1">
      <alignment horizontal="center" vertical="center" textRotation="90" wrapText="1"/>
    </xf>
    <xf numFmtId="0" fontId="41" fillId="0" borderId="162" xfId="0" applyFont="1" applyBorder="1" applyAlignment="1">
      <alignment horizontal="center" vertical="center" wrapText="1"/>
    </xf>
    <xf numFmtId="0" fontId="9" fillId="0" borderId="163" xfId="0" applyFont="1" applyBorder="1"/>
    <xf numFmtId="0" fontId="9" fillId="0" borderId="169" xfId="0" applyFont="1" applyBorder="1"/>
    <xf numFmtId="0" fontId="27" fillId="2" borderId="164" xfId="0" applyFont="1" applyFill="1" applyBorder="1" applyAlignment="1">
      <alignment horizontal="center" vertical="center"/>
    </xf>
    <xf numFmtId="0" fontId="9" fillId="0" borderId="165" xfId="0" applyFont="1" applyBorder="1"/>
    <xf numFmtId="0" fontId="9" fillId="0" borderId="166" xfId="0" applyFont="1" applyBorder="1"/>
    <xf numFmtId="0" fontId="27" fillId="2" borderId="167" xfId="0" applyFont="1" applyFill="1" applyBorder="1" applyAlignment="1">
      <alignment horizontal="center" vertical="center"/>
    </xf>
    <xf numFmtId="0" fontId="9" fillId="0" borderId="168" xfId="0" applyFont="1" applyBorder="1"/>
    <xf numFmtId="0" fontId="4" fillId="0" borderId="61" xfId="0" applyFont="1" applyBorder="1" applyAlignment="1">
      <alignment horizontal="center" vertical="center" textRotation="90" wrapText="1"/>
    </xf>
    <xf numFmtId="0" fontId="9" fillId="0" borderId="81" xfId="0" applyFont="1" applyBorder="1"/>
    <xf numFmtId="0" fontId="4" fillId="0" borderId="173" xfId="0" applyFont="1" applyBorder="1" applyAlignment="1">
      <alignment horizontal="center" vertical="center" textRotation="90" wrapText="1"/>
    </xf>
    <xf numFmtId="0" fontId="9" fillId="0" borderId="177" xfId="0" applyFont="1" applyBorder="1"/>
    <xf numFmtId="0" fontId="4" fillId="0" borderId="0" xfId="0" applyFont="1" applyAlignment="1">
      <alignment horizontal="center" vertical="center" textRotation="90" wrapText="1"/>
    </xf>
    <xf numFmtId="0" fontId="9" fillId="0" borderId="160" xfId="0" applyFont="1" applyBorder="1"/>
    <xf numFmtId="0" fontId="42" fillId="0" borderId="170" xfId="0" applyFont="1" applyBorder="1" applyAlignment="1">
      <alignment horizontal="center" vertical="center" textRotation="90" wrapText="1"/>
    </xf>
    <xf numFmtId="0" fontId="9" fillId="0" borderId="174" xfId="0" applyFont="1" applyBorder="1"/>
    <xf numFmtId="0" fontId="24" fillId="0" borderId="182" xfId="0" applyFont="1" applyBorder="1" applyAlignment="1">
      <alignment horizontal="center" vertical="center" wrapText="1"/>
    </xf>
    <xf numFmtId="0" fontId="9" fillId="0" borderId="183" xfId="0" applyFont="1" applyBorder="1"/>
    <xf numFmtId="0" fontId="40" fillId="0" borderId="187" xfId="0" applyFont="1" applyBorder="1" applyAlignment="1">
      <alignment horizontal="center" vertical="center"/>
    </xf>
    <xf numFmtId="0" fontId="9" fillId="0" borderId="188" xfId="0" applyFont="1" applyBorder="1"/>
    <xf numFmtId="0" fontId="42" fillId="0" borderId="172" xfId="0" applyFont="1" applyBorder="1" applyAlignment="1">
      <alignment horizontal="center" vertical="center" textRotation="90" wrapText="1"/>
    </xf>
    <xf numFmtId="0" fontId="9" fillId="0" borderId="176" xfId="0" applyFont="1" applyBorder="1"/>
    <xf numFmtId="0" fontId="24" fillId="0" borderId="182" xfId="0" applyFont="1" applyBorder="1" applyAlignment="1">
      <alignment horizontal="center" vertical="center"/>
    </xf>
    <xf numFmtId="0" fontId="4" fillId="0" borderId="0" xfId="0" applyFont="1" applyAlignment="1">
      <alignment horizontal="right" wrapText="1"/>
    </xf>
    <xf numFmtId="0" fontId="9" fillId="0" borderId="202" xfId="0" applyFont="1" applyBorder="1"/>
    <xf numFmtId="0" fontId="9" fillId="0" borderId="204" xfId="0" applyFont="1" applyBorder="1"/>
    <xf numFmtId="0" fontId="9" fillId="0" borderId="203" xfId="0" applyFont="1" applyBorder="1"/>
    <xf numFmtId="0" fontId="9" fillId="0" borderId="57" xfId="0" applyFont="1" applyBorder="1"/>
    <xf numFmtId="0" fontId="9" fillId="0" borderId="59" xfId="0" applyFont="1" applyBorder="1"/>
    <xf numFmtId="0" fontId="9" fillId="0" borderId="58" xfId="0" applyFont="1" applyBorder="1"/>
    <xf numFmtId="0" fontId="9" fillId="0" borderId="205" xfId="0" applyFont="1" applyBorder="1"/>
    <xf numFmtId="0" fontId="4" fillId="0" borderId="201" xfId="0" applyFont="1" applyBorder="1" applyAlignment="1">
      <alignment horizontal="center" vertical="center" textRotation="90" wrapText="1"/>
    </xf>
    <xf numFmtId="0" fontId="9" fillId="0" borderId="206" xfId="0" applyFont="1" applyBorder="1"/>
    <xf numFmtId="0" fontId="51" fillId="0" borderId="0" xfId="0" applyFont="1" applyAlignment="1">
      <alignment horizontal="center" vertical="center" wrapText="1"/>
    </xf>
    <xf numFmtId="0" fontId="34" fillId="0" borderId="0" xfId="0" applyFont="1" applyAlignment="1">
      <alignment horizontal="left" vertical="center" wrapText="1"/>
    </xf>
    <xf numFmtId="164" fontId="34" fillId="0" borderId="0" xfId="0" applyNumberFormat="1" applyFont="1" applyAlignment="1">
      <alignment horizontal="left" vertical="center" wrapText="1"/>
    </xf>
    <xf numFmtId="167" fontId="34" fillId="0" borderId="0" xfId="0" applyNumberFormat="1" applyFont="1" applyAlignment="1">
      <alignment horizontal="left" vertical="center" wrapText="1"/>
    </xf>
    <xf numFmtId="0" fontId="52" fillId="0" borderId="0" xfId="0" applyFont="1" applyAlignment="1">
      <alignment horizontal="left" wrapText="1"/>
    </xf>
  </cellXfs>
  <cellStyles count="1">
    <cellStyle name="Normal" xfId="0" builtinId="0"/>
  </cellStyles>
  <dxfs count="23">
    <dxf>
      <font>
        <color rgb="FFFFFFFF"/>
      </font>
      <fill>
        <patternFill patternType="none"/>
      </fill>
    </dxf>
    <dxf>
      <font>
        <color rgb="FFFFFFFF"/>
      </font>
      <fill>
        <patternFill patternType="none"/>
      </fill>
    </dxf>
    <dxf>
      <font>
        <color rgb="FFFFFFFF"/>
      </font>
      <fill>
        <patternFill patternType="none"/>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99"/>
      </font>
      <fill>
        <patternFill patternType="none"/>
      </fill>
    </dxf>
    <dxf>
      <font>
        <color rgb="FFFFFFFF"/>
      </font>
      <fill>
        <patternFill patternType="none"/>
      </fill>
    </dxf>
    <dxf>
      <font>
        <color rgb="FFFFFF99"/>
      </font>
      <fill>
        <patternFill patternType="none"/>
      </fill>
    </dxf>
    <dxf>
      <font>
        <color rgb="FFFFFFFF"/>
      </font>
      <fill>
        <patternFill patternType="none"/>
      </fill>
    </dxf>
    <dxf>
      <fill>
        <patternFill patternType="solid">
          <fgColor rgb="FFFF9900"/>
          <bgColor rgb="FFFF9900"/>
        </patternFill>
      </fill>
    </dxf>
    <dxf>
      <fill>
        <patternFill patternType="solid">
          <fgColor rgb="FFC0C0C0"/>
          <bgColor rgb="FFC0C0C0"/>
        </patternFill>
      </fill>
    </dxf>
    <dxf>
      <fill>
        <patternFill patternType="solid">
          <fgColor rgb="FFFFCC00"/>
          <bgColor rgb="FFFFCC00"/>
        </patternFill>
      </fill>
    </dxf>
    <dxf>
      <font>
        <color rgb="FF333399"/>
      </font>
      <fill>
        <patternFill patternType="solid">
          <fgColor rgb="FF333399"/>
          <bgColor rgb="FF333399"/>
        </patternFill>
      </fill>
    </dxf>
    <dxf>
      <font>
        <color rgb="FF333399"/>
      </font>
      <fill>
        <patternFill patternType="solid">
          <fgColor rgb="FF333399"/>
          <bgColor rgb="FF333399"/>
        </patternFill>
      </fill>
    </dxf>
    <dxf>
      <fill>
        <patternFill patternType="solid">
          <fgColor rgb="FFDD0806"/>
          <bgColor rgb="FFDD0806"/>
        </patternFill>
      </fill>
    </dxf>
    <dxf>
      <font>
        <color rgb="FF333399"/>
      </font>
      <fill>
        <patternFill patternType="solid">
          <fgColor rgb="FF333399"/>
          <bgColor rgb="FF333399"/>
        </patternFill>
      </fill>
    </dxf>
    <dxf>
      <fill>
        <patternFill patternType="solid">
          <fgColor rgb="FF333399"/>
          <bgColor rgb="FF3333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19</xdr:col>
      <xdr:colOff>0</xdr:colOff>
      <xdr:row>2</xdr:row>
      <xdr:rowOff>9525</xdr:rowOff>
    </xdr:from>
    <xdr:ext cx="3895725" cy="781050"/>
    <xdr:sp macro="" textlink="">
      <xdr:nvSpPr>
        <xdr:cNvPr id="3" name="Shape 3"/>
        <xdr:cNvSpPr/>
      </xdr:nvSpPr>
      <xdr:spPr>
        <a:xfrm>
          <a:off x="3402900" y="3394238"/>
          <a:ext cx="3886200" cy="771525"/>
        </a:xfrm>
        <a:prstGeom prst="rect">
          <a:avLst/>
        </a:prstGeom>
        <a:noFill/>
        <a:ln>
          <a:noFill/>
        </a:ln>
      </xdr:spPr>
      <xdr:txBody>
        <a:bodyPr spcFirstLastPara="1" wrap="square" lIns="91425" tIns="45700" rIns="91425" bIns="45700" anchor="t" anchorCtr="0">
          <a:noAutofit/>
        </a:bodyPr>
        <a:lstStyle/>
        <a:p>
          <a:pPr marL="0" lvl="0" indent="0" algn="r" rtl="0">
            <a:spcBef>
              <a:spcPts val="0"/>
            </a:spcBef>
            <a:spcAft>
              <a:spcPts val="0"/>
            </a:spcAft>
            <a:buClr>
              <a:srgbClr val="00FFFF"/>
            </a:buClr>
            <a:buSzPts val="1600"/>
            <a:buFont typeface="Arial"/>
            <a:buNone/>
          </a:pPr>
          <a:r>
            <a:rPr lang="en-US" sz="1600" b="1" i="0" u="none" strike="noStrike">
              <a:solidFill>
                <a:srgbClr val="00FFFF"/>
              </a:solidFill>
              <a:latin typeface="Arial"/>
              <a:ea typeface="Arial"/>
              <a:cs typeface="Arial"/>
              <a:sym typeface="Arial"/>
            </a:rPr>
            <a:t>Primary Scoresheet</a:t>
          </a:r>
          <a:endParaRPr sz="1400"/>
        </a:p>
        <a:p>
          <a:pPr marL="0" lvl="0" indent="0" algn="r" rtl="0">
            <a:spcBef>
              <a:spcPts val="0"/>
            </a:spcBef>
            <a:spcAft>
              <a:spcPts val="0"/>
            </a:spcAft>
            <a:buClr>
              <a:srgbClr val="00FFFF"/>
            </a:buClr>
            <a:buSzPts val="1600"/>
            <a:buFont typeface="Arial"/>
            <a:buNone/>
          </a:pPr>
          <a:r>
            <a:rPr lang="en-US" sz="1600" b="1" i="0" u="none" strike="noStrike">
              <a:solidFill>
                <a:srgbClr val="00FFFF"/>
              </a:solidFill>
              <a:latin typeface="Arial"/>
              <a:ea typeface="Arial"/>
              <a:cs typeface="Arial"/>
              <a:sym typeface="Arial"/>
            </a:rPr>
            <a:t>Information</a:t>
          </a:r>
          <a:endParaRPr sz="1400"/>
        </a:p>
      </xdr:txBody>
    </xdr:sp>
    <xdr:clientData fLocksWithSheet="0"/>
  </xdr:oneCellAnchor>
  <xdr:oneCellAnchor>
    <xdr:from>
      <xdr:col>11</xdr:col>
      <xdr:colOff>838200</xdr:colOff>
      <xdr:row>5</xdr:row>
      <xdr:rowOff>200025</xdr:rowOff>
    </xdr:from>
    <xdr:ext cx="7258050" cy="4305300"/>
    <xdr:sp macro="" textlink="">
      <xdr:nvSpPr>
        <xdr:cNvPr id="4" name="Shape 4"/>
        <xdr:cNvSpPr/>
      </xdr:nvSpPr>
      <xdr:spPr>
        <a:xfrm>
          <a:off x="1721738" y="1632113"/>
          <a:ext cx="7248525" cy="42957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00FFFF"/>
            </a:buClr>
            <a:buSzPts val="1600"/>
            <a:buFont typeface="Arial"/>
            <a:buNone/>
          </a:pPr>
          <a:r>
            <a:rPr lang="en-US" sz="1600" b="1" i="0" u="none" strike="noStrike">
              <a:solidFill>
                <a:srgbClr val="00FFFF"/>
              </a:solidFill>
              <a:latin typeface="Arial"/>
              <a:ea typeface="Arial"/>
              <a:cs typeface="Arial"/>
              <a:sym typeface="Arial"/>
            </a:rPr>
            <a:t>Track Input</a:t>
          </a:r>
          <a:endParaRPr sz="1400"/>
        </a:p>
        <a:p>
          <a:pPr marL="0" lvl="0" indent="0" algn="l" rtl="0">
            <a:spcBef>
              <a:spcPts val="0"/>
            </a:spcBef>
            <a:spcAft>
              <a:spcPts val="0"/>
            </a:spcAft>
            <a:buSzPts val="1600"/>
            <a:buFont typeface="Arial"/>
            <a:buNone/>
          </a:pPr>
          <a:endParaRPr sz="1600" b="1" i="0" u="none" strike="noStrike">
            <a:solidFill>
              <a:srgbClr val="00FFFF"/>
            </a:solidFill>
            <a:latin typeface="Arial"/>
            <a:ea typeface="Arial"/>
            <a:cs typeface="Arial"/>
            <a:sym typeface="Arial"/>
          </a:endParaRPr>
        </a:p>
        <a:p>
          <a:pPr marL="0" lvl="0" indent="0" algn="l" rtl="0">
            <a:spcBef>
              <a:spcPts val="0"/>
            </a:spcBef>
            <a:spcAft>
              <a:spcPts val="0"/>
            </a:spcAft>
            <a:buClr>
              <a:srgbClr val="00FFFF"/>
            </a:buClr>
            <a:buSzPts val="1000"/>
            <a:buFont typeface="Arial"/>
            <a:buNone/>
          </a:pPr>
          <a:r>
            <a:rPr lang="en-US" sz="1000" i="0" u="none" strike="noStrike">
              <a:solidFill>
                <a:srgbClr val="00FFFF"/>
              </a:solidFill>
              <a:latin typeface="Arial"/>
              <a:ea typeface="Arial"/>
              <a:cs typeface="Arial"/>
              <a:sym typeface="Arial"/>
            </a:rPr>
            <a:t>Each of the track events can be scored either by imputing a place (i.e. 1, 2, 3 etc) or a time in seconds (i.e.. 65.3, 55.2, 90.2). This will then rank the teams automatically with either method.</a:t>
          </a:r>
          <a:endParaRPr sz="1400"/>
        </a:p>
        <a:p>
          <a:pPr marL="0" lvl="0" indent="0" algn="l" rtl="0">
            <a:spcBef>
              <a:spcPts val="0"/>
            </a:spcBef>
            <a:spcAft>
              <a:spcPts val="0"/>
            </a:spcAft>
            <a:buClr>
              <a:srgbClr val="00FFFF"/>
            </a:buClr>
            <a:buSzPts val="1000"/>
            <a:buFont typeface="Arial"/>
            <a:buNone/>
          </a:pPr>
          <a:r>
            <a:rPr lang="en-US" sz="1000" i="0" u="none" strike="noStrike">
              <a:solidFill>
                <a:srgbClr val="00FFFF"/>
              </a:solidFill>
              <a:latin typeface="Arial"/>
              <a:ea typeface="Arial"/>
              <a:cs typeface="Arial"/>
              <a:sym typeface="Arial"/>
            </a:rPr>
            <a:t>DO NOT try to use mins &amp; secs as this will not work!</a:t>
          </a:r>
          <a:endParaRPr sz="1400"/>
        </a:p>
        <a:p>
          <a:pPr marL="0" lvl="0" indent="0" algn="l" rtl="0">
            <a:spcBef>
              <a:spcPts val="0"/>
            </a:spcBef>
            <a:spcAft>
              <a:spcPts val="0"/>
            </a:spcAft>
            <a:buSzPts val="1000"/>
            <a:buFont typeface="Arial"/>
            <a:buNone/>
          </a:pPr>
          <a:endParaRPr sz="1000" i="0" u="none" strike="noStrike">
            <a:solidFill>
              <a:srgbClr val="00FFFF"/>
            </a:solidFill>
            <a:latin typeface="Arial"/>
            <a:ea typeface="Arial"/>
            <a:cs typeface="Arial"/>
            <a:sym typeface="Arial"/>
          </a:endParaRPr>
        </a:p>
        <a:p>
          <a:pPr marL="0" lvl="0" indent="0" algn="l" rtl="0">
            <a:spcBef>
              <a:spcPts val="0"/>
            </a:spcBef>
            <a:spcAft>
              <a:spcPts val="0"/>
            </a:spcAft>
            <a:buClr>
              <a:srgbClr val="00FFFF"/>
            </a:buClr>
            <a:buSzPts val="1000"/>
            <a:buFont typeface="Arial"/>
            <a:buNone/>
          </a:pPr>
          <a:r>
            <a:rPr lang="en-US" sz="1000" i="0" u="none" strike="noStrike">
              <a:solidFill>
                <a:srgbClr val="00FFFF"/>
              </a:solidFill>
              <a:latin typeface="Arial"/>
              <a:ea typeface="Arial"/>
              <a:cs typeface="Arial"/>
              <a:sym typeface="Arial"/>
            </a:rPr>
            <a:t> Times must be converted to seconds;</a:t>
          </a:r>
          <a:endParaRPr sz="1400"/>
        </a:p>
        <a:p>
          <a:pPr marL="0" lvl="0" indent="0" algn="l" rtl="0">
            <a:spcBef>
              <a:spcPts val="0"/>
            </a:spcBef>
            <a:spcAft>
              <a:spcPts val="0"/>
            </a:spcAft>
            <a:buClr>
              <a:srgbClr val="00FFFF"/>
            </a:buClr>
            <a:buSzPts val="1000"/>
            <a:buFont typeface="Arial"/>
            <a:buNone/>
          </a:pPr>
          <a:r>
            <a:rPr lang="en-US" sz="1000" i="0" u="none" strike="noStrike">
              <a:solidFill>
                <a:srgbClr val="00FFFF"/>
              </a:solidFill>
              <a:latin typeface="Arial"/>
              <a:ea typeface="Arial"/>
              <a:cs typeface="Arial"/>
              <a:sym typeface="Arial"/>
            </a:rPr>
            <a:t>1m30.44s will be 90.5</a:t>
          </a:r>
          <a:endParaRPr sz="1400"/>
        </a:p>
        <a:p>
          <a:pPr marL="0" lvl="0" indent="0" algn="l" rtl="0">
            <a:spcBef>
              <a:spcPts val="0"/>
            </a:spcBef>
            <a:spcAft>
              <a:spcPts val="0"/>
            </a:spcAft>
            <a:buClr>
              <a:srgbClr val="00FFFF"/>
            </a:buClr>
            <a:buSzPts val="1000"/>
            <a:buFont typeface="Arial"/>
            <a:buNone/>
          </a:pPr>
          <a:r>
            <a:rPr lang="en-US" sz="1000" i="0" u="none" strike="noStrike">
              <a:solidFill>
                <a:srgbClr val="00FFFF"/>
              </a:solidFill>
              <a:latin typeface="Arial"/>
              <a:ea typeface="Arial"/>
              <a:cs typeface="Arial"/>
              <a:sym typeface="Arial"/>
            </a:rPr>
            <a:t>hand timed split seconds are always rounded up to the next tenth;</a:t>
          </a:r>
          <a:endParaRPr sz="1400"/>
        </a:p>
        <a:p>
          <a:pPr marL="0" lvl="0" indent="0" algn="l" rtl="0">
            <a:spcBef>
              <a:spcPts val="0"/>
            </a:spcBef>
            <a:spcAft>
              <a:spcPts val="0"/>
            </a:spcAft>
            <a:buClr>
              <a:srgbClr val="00FFFF"/>
            </a:buClr>
            <a:buSzPts val="1000"/>
            <a:buFont typeface="Arial"/>
            <a:buNone/>
          </a:pPr>
          <a:r>
            <a:rPr lang="en-US" sz="1000" i="0" u="none" strike="noStrike">
              <a:solidFill>
                <a:srgbClr val="00FFFF"/>
              </a:solidFill>
              <a:latin typeface="Arial"/>
              <a:ea typeface="Arial"/>
              <a:cs typeface="Arial"/>
              <a:sym typeface="Arial"/>
            </a:rPr>
            <a:t>eg.</a:t>
          </a:r>
          <a:endParaRPr sz="1400"/>
        </a:p>
        <a:p>
          <a:pPr marL="0" lvl="0" indent="0" algn="l" rtl="0">
            <a:spcBef>
              <a:spcPts val="0"/>
            </a:spcBef>
            <a:spcAft>
              <a:spcPts val="0"/>
            </a:spcAft>
            <a:buClr>
              <a:srgbClr val="00FFFF"/>
            </a:buClr>
            <a:buSzPts val="1000"/>
            <a:buFont typeface="Arial"/>
            <a:buNone/>
          </a:pPr>
          <a:r>
            <a:rPr lang="en-US" sz="1000" i="0" u="none" strike="noStrike">
              <a:solidFill>
                <a:srgbClr val="00FFFF"/>
              </a:solidFill>
              <a:latin typeface="Arial"/>
              <a:ea typeface="Arial"/>
              <a:cs typeface="Arial"/>
              <a:sym typeface="Arial"/>
            </a:rPr>
            <a:t>55.47s to 55.5s / 55.43s to 55.5s / 55.40s to 55.4</a:t>
          </a:r>
          <a:endParaRPr sz="1400"/>
        </a:p>
        <a:p>
          <a:pPr marL="0" lvl="0" indent="0" algn="l" rtl="0">
            <a:spcBef>
              <a:spcPts val="0"/>
            </a:spcBef>
            <a:spcAft>
              <a:spcPts val="0"/>
            </a:spcAft>
            <a:buSzPts val="1000"/>
            <a:buFont typeface="Arial"/>
            <a:buNone/>
          </a:pPr>
          <a:endParaRPr sz="1000" i="0" u="none" strike="noStrike">
            <a:solidFill>
              <a:srgbClr val="00FFFF"/>
            </a:solidFill>
            <a:latin typeface="Arial"/>
            <a:ea typeface="Arial"/>
            <a:cs typeface="Arial"/>
            <a:sym typeface="Arial"/>
          </a:endParaRPr>
        </a:p>
        <a:p>
          <a:pPr marL="0" lvl="0" indent="0" algn="l" rtl="0">
            <a:spcBef>
              <a:spcPts val="0"/>
            </a:spcBef>
            <a:spcAft>
              <a:spcPts val="0"/>
            </a:spcAft>
            <a:buClr>
              <a:srgbClr val="00FFFF"/>
            </a:buClr>
            <a:buSzPts val="1000"/>
            <a:buFont typeface="Arial"/>
            <a:buNone/>
          </a:pPr>
          <a:r>
            <a:rPr lang="en-US" sz="1000" i="0" u="none" strike="noStrike">
              <a:solidFill>
                <a:srgbClr val="00FFFF"/>
              </a:solidFill>
              <a:latin typeface="Arial"/>
              <a:ea typeface="Arial"/>
              <a:cs typeface="Arial"/>
              <a:sym typeface="Arial"/>
            </a:rPr>
            <a:t>The example opposite shows the two scoring methods in action;</a:t>
          </a:r>
          <a:endParaRPr sz="1400"/>
        </a:p>
        <a:p>
          <a:pPr marL="0" lvl="0" indent="0" algn="l" rtl="0">
            <a:spcBef>
              <a:spcPts val="0"/>
            </a:spcBef>
            <a:spcAft>
              <a:spcPts val="0"/>
            </a:spcAft>
            <a:buClr>
              <a:srgbClr val="00FFFF"/>
            </a:buClr>
            <a:buSzPts val="1000"/>
            <a:buFont typeface="Arial"/>
            <a:buNone/>
          </a:pPr>
          <a:r>
            <a:rPr lang="en-US" sz="1000" i="0" u="none" strike="noStrike">
              <a:solidFill>
                <a:srgbClr val="00FFFF"/>
              </a:solidFill>
              <a:latin typeface="Arial"/>
              <a:ea typeface="Arial"/>
              <a:cs typeface="Arial"/>
              <a:sym typeface="Arial"/>
            </a:rPr>
            <a:t>The Obstacle Relay has been scored using time in seconds.</a:t>
          </a:r>
          <a:endParaRPr sz="1400"/>
        </a:p>
        <a:p>
          <a:pPr marL="0" lvl="0" indent="0" algn="l" rtl="0">
            <a:spcBef>
              <a:spcPts val="0"/>
            </a:spcBef>
            <a:spcAft>
              <a:spcPts val="0"/>
            </a:spcAft>
            <a:buClr>
              <a:srgbClr val="00FFFF"/>
            </a:buClr>
            <a:buSzPts val="1000"/>
            <a:buFont typeface="Arial"/>
            <a:buNone/>
          </a:pPr>
          <a:r>
            <a:rPr lang="en-US" sz="1000" i="0" u="none" strike="noStrike">
              <a:solidFill>
                <a:srgbClr val="00FFFF"/>
              </a:solidFill>
              <a:latin typeface="Arial"/>
              <a:ea typeface="Arial"/>
              <a:cs typeface="Arial"/>
              <a:sym typeface="Arial"/>
            </a:rPr>
            <a:t>The 1 + 1 Lap Relay has been placed simply using finish position.  </a:t>
          </a:r>
          <a:endParaRPr sz="1400"/>
        </a:p>
        <a:p>
          <a:pPr marL="0" lvl="0" indent="0" algn="l" rtl="0">
            <a:spcBef>
              <a:spcPts val="0"/>
            </a:spcBef>
            <a:spcAft>
              <a:spcPts val="0"/>
            </a:spcAft>
            <a:buSzPts val="1000"/>
            <a:buFont typeface="Arial"/>
            <a:buNone/>
          </a:pPr>
          <a:endParaRPr sz="1000" i="0" u="none" strike="noStrike">
            <a:solidFill>
              <a:srgbClr val="00FFFF"/>
            </a:solidFill>
            <a:latin typeface="Arial"/>
            <a:ea typeface="Arial"/>
            <a:cs typeface="Arial"/>
            <a:sym typeface="Arial"/>
          </a:endParaRPr>
        </a:p>
        <a:p>
          <a:pPr marL="0" lvl="0" indent="0" algn="l" rtl="0">
            <a:spcBef>
              <a:spcPts val="0"/>
            </a:spcBef>
            <a:spcAft>
              <a:spcPts val="0"/>
            </a:spcAft>
            <a:buClr>
              <a:srgbClr val="00FFFF"/>
            </a:buClr>
            <a:buSzPts val="1000"/>
            <a:buFont typeface="Arial"/>
            <a:buNone/>
          </a:pPr>
          <a:r>
            <a:rPr lang="en-US" sz="1000" i="0" u="none" strike="noStrike">
              <a:solidFill>
                <a:srgbClr val="00FFFF"/>
              </a:solidFill>
              <a:latin typeface="Arial"/>
              <a:ea typeface="Arial"/>
              <a:cs typeface="Arial"/>
              <a:sym typeface="Arial"/>
            </a:rPr>
            <a:t>The easiest way of scoring the track during a Primary competition is to just use finish position. This reduces the amount of officials needed and also speeds up the event as there is less time spent on paperwork between races! The colour order of the teams as they cross the finish line is recorded and this imputed into the scoring table. The Obstacle and Over Under Relays have a fault measure so a time should be recorded for in these races as places may change once the time faults have been added on.</a:t>
          </a:r>
          <a:endParaRPr sz="1400"/>
        </a:p>
        <a:p>
          <a:pPr marL="0" lvl="0" indent="0" algn="l" rtl="0">
            <a:spcBef>
              <a:spcPts val="0"/>
            </a:spcBef>
            <a:spcAft>
              <a:spcPts val="0"/>
            </a:spcAft>
            <a:buSzPts val="1000"/>
            <a:buFont typeface="Arial"/>
            <a:buNone/>
          </a:pPr>
          <a:endParaRPr sz="1000" i="0" u="none" strike="noStrike">
            <a:solidFill>
              <a:srgbClr val="00FFFF"/>
            </a:solidFill>
            <a:latin typeface="Arial"/>
            <a:ea typeface="Arial"/>
            <a:cs typeface="Arial"/>
            <a:sym typeface="Arial"/>
          </a:endParaRPr>
        </a:p>
        <a:p>
          <a:pPr marL="0" lvl="0" indent="0" algn="l" rtl="0">
            <a:spcBef>
              <a:spcPts val="0"/>
            </a:spcBef>
            <a:spcAft>
              <a:spcPts val="0"/>
            </a:spcAft>
            <a:buSzPts val="1000"/>
            <a:buFont typeface="Arial"/>
            <a:buNone/>
          </a:pPr>
          <a:endParaRPr sz="1000" i="0" u="none" strike="noStrike">
            <a:solidFill>
              <a:srgbClr val="00FFFF"/>
            </a:solidFill>
            <a:latin typeface="Arial"/>
            <a:ea typeface="Arial"/>
            <a:cs typeface="Arial"/>
            <a:sym typeface="Arial"/>
          </a:endParaRPr>
        </a:p>
      </xdr:txBody>
    </xdr:sp>
    <xdr:clientData fLocksWithSheet="0"/>
  </xdr:oneCellAnchor>
  <xdr:oneCellAnchor>
    <xdr:from>
      <xdr:col>18</xdr:col>
      <xdr:colOff>781050</xdr:colOff>
      <xdr:row>18</xdr:row>
      <xdr:rowOff>19050</xdr:rowOff>
    </xdr:from>
    <xdr:ext cx="3905250" cy="628650"/>
    <xdr:sp macro="" textlink="">
      <xdr:nvSpPr>
        <xdr:cNvPr id="5" name="Shape 5"/>
        <xdr:cNvSpPr/>
      </xdr:nvSpPr>
      <xdr:spPr>
        <a:xfrm>
          <a:off x="3398138" y="3470438"/>
          <a:ext cx="3895725" cy="619125"/>
        </a:xfrm>
        <a:prstGeom prst="rect">
          <a:avLst/>
        </a:prstGeom>
        <a:noFill/>
        <a:ln>
          <a:noFill/>
        </a:ln>
      </xdr:spPr>
      <xdr:txBody>
        <a:bodyPr spcFirstLastPara="1" wrap="square" lIns="91425" tIns="45700" rIns="91425" bIns="45700" anchor="t" anchorCtr="0">
          <a:noAutofit/>
        </a:bodyPr>
        <a:lstStyle/>
        <a:p>
          <a:pPr marL="0" lvl="0" indent="0" algn="r" rtl="0">
            <a:spcBef>
              <a:spcPts val="0"/>
            </a:spcBef>
            <a:spcAft>
              <a:spcPts val="0"/>
            </a:spcAft>
            <a:buClr>
              <a:srgbClr val="00FFFF"/>
            </a:buClr>
            <a:buSzPts val="1600"/>
            <a:buFont typeface="Arial"/>
            <a:buNone/>
          </a:pPr>
          <a:r>
            <a:rPr lang="en-US" sz="1600" b="1" i="0" u="none" strike="noStrike">
              <a:solidFill>
                <a:srgbClr val="00FFFF"/>
              </a:solidFill>
              <a:latin typeface="Arial"/>
              <a:ea typeface="Arial"/>
              <a:cs typeface="Arial"/>
              <a:sym typeface="Arial"/>
            </a:rPr>
            <a:t>Primary Scoresheet</a:t>
          </a:r>
          <a:endParaRPr sz="1400"/>
        </a:p>
        <a:p>
          <a:pPr marL="0" lvl="0" indent="0" algn="r" rtl="0">
            <a:spcBef>
              <a:spcPts val="0"/>
            </a:spcBef>
            <a:spcAft>
              <a:spcPts val="0"/>
            </a:spcAft>
            <a:buClr>
              <a:srgbClr val="00FFFF"/>
            </a:buClr>
            <a:buSzPts val="1600"/>
            <a:buFont typeface="Arial"/>
            <a:buNone/>
          </a:pPr>
          <a:r>
            <a:rPr lang="en-US" sz="1600" b="1" i="0" u="none" strike="noStrike">
              <a:solidFill>
                <a:srgbClr val="00FFFF"/>
              </a:solidFill>
              <a:latin typeface="Arial"/>
              <a:ea typeface="Arial"/>
              <a:cs typeface="Arial"/>
              <a:sym typeface="Arial"/>
            </a:rPr>
            <a:t>Information</a:t>
          </a:r>
          <a:endParaRPr sz="1400"/>
        </a:p>
      </xdr:txBody>
    </xdr:sp>
    <xdr:clientData fLocksWithSheet="0"/>
  </xdr:oneCellAnchor>
  <xdr:oneCellAnchor>
    <xdr:from>
      <xdr:col>11</xdr:col>
      <xdr:colOff>771525</xdr:colOff>
      <xdr:row>21</xdr:row>
      <xdr:rowOff>0</xdr:rowOff>
    </xdr:from>
    <xdr:ext cx="7248525" cy="2476500"/>
    <xdr:sp macro="" textlink="">
      <xdr:nvSpPr>
        <xdr:cNvPr id="6" name="Shape 6"/>
        <xdr:cNvSpPr/>
      </xdr:nvSpPr>
      <xdr:spPr>
        <a:xfrm>
          <a:off x="1726500" y="2546513"/>
          <a:ext cx="7239000" cy="24669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00FFFF"/>
            </a:buClr>
            <a:buSzPts val="1600"/>
            <a:buFont typeface="Arial"/>
            <a:buNone/>
          </a:pPr>
          <a:r>
            <a:rPr lang="en-US" sz="1600" b="1" i="0" u="none" strike="noStrike">
              <a:solidFill>
                <a:srgbClr val="00FFFF"/>
              </a:solidFill>
              <a:latin typeface="Arial"/>
              <a:ea typeface="Arial"/>
              <a:cs typeface="Arial"/>
              <a:sym typeface="Arial"/>
            </a:rPr>
            <a:t>Field Input</a:t>
          </a:r>
          <a:endParaRPr sz="1400"/>
        </a:p>
        <a:p>
          <a:pPr marL="0" lvl="0" indent="0" algn="l" rtl="0">
            <a:spcBef>
              <a:spcPts val="0"/>
            </a:spcBef>
            <a:spcAft>
              <a:spcPts val="0"/>
            </a:spcAft>
            <a:buSzPts val="1600"/>
            <a:buFont typeface="Arial"/>
            <a:buNone/>
          </a:pPr>
          <a:endParaRPr sz="1600" b="1" i="0" u="none" strike="noStrike">
            <a:solidFill>
              <a:srgbClr val="00FFFF"/>
            </a:solidFill>
            <a:latin typeface="Arial"/>
            <a:ea typeface="Arial"/>
            <a:cs typeface="Arial"/>
            <a:sym typeface="Arial"/>
          </a:endParaRPr>
        </a:p>
        <a:p>
          <a:pPr marL="0" lvl="0" indent="0" algn="l" rtl="0">
            <a:spcBef>
              <a:spcPts val="0"/>
            </a:spcBef>
            <a:spcAft>
              <a:spcPts val="0"/>
            </a:spcAft>
            <a:buClr>
              <a:srgbClr val="00FFFF"/>
            </a:buClr>
            <a:buSzPts val="1000"/>
            <a:buFont typeface="Arial"/>
            <a:buNone/>
          </a:pPr>
          <a:r>
            <a:rPr lang="en-US" sz="1000" i="0" u="none" strike="noStrike">
              <a:solidFill>
                <a:srgbClr val="00FFFF"/>
              </a:solidFill>
              <a:latin typeface="Arial"/>
              <a:ea typeface="Arial"/>
              <a:cs typeface="Arial"/>
              <a:sym typeface="Arial"/>
            </a:rPr>
            <a:t>Much easier to input - all the field events just need the top performance from each child to score for the team.</a:t>
          </a:r>
          <a:endParaRPr sz="1400"/>
        </a:p>
        <a:p>
          <a:pPr marL="0" lvl="0" indent="0" algn="l" rtl="0">
            <a:spcBef>
              <a:spcPts val="0"/>
            </a:spcBef>
            <a:spcAft>
              <a:spcPts val="0"/>
            </a:spcAft>
            <a:buSzPts val="1000"/>
            <a:buFont typeface="Arial"/>
            <a:buNone/>
          </a:pPr>
          <a:endParaRPr sz="1000" i="0" u="none" strike="noStrike">
            <a:solidFill>
              <a:srgbClr val="00FFFF"/>
            </a:solidFill>
            <a:latin typeface="Arial"/>
            <a:ea typeface="Arial"/>
            <a:cs typeface="Arial"/>
            <a:sym typeface="Arial"/>
          </a:endParaRPr>
        </a:p>
        <a:p>
          <a:pPr marL="0" lvl="0" indent="0" algn="l" rtl="0">
            <a:spcBef>
              <a:spcPts val="0"/>
            </a:spcBef>
            <a:spcAft>
              <a:spcPts val="0"/>
            </a:spcAft>
            <a:buClr>
              <a:srgbClr val="00FFFF"/>
            </a:buClr>
            <a:buSzPts val="1000"/>
            <a:buFont typeface="Arial"/>
            <a:buNone/>
          </a:pPr>
          <a:r>
            <a:rPr lang="en-US" sz="1000" i="0" u="none" strike="noStrike">
              <a:solidFill>
                <a:srgbClr val="00FFFF"/>
              </a:solidFill>
              <a:latin typeface="Arial"/>
              <a:ea typeface="Arial"/>
              <a:cs typeface="Arial"/>
              <a:sym typeface="Arial"/>
            </a:rPr>
            <a:t>In the example to the right the three teams each had three athletes taking part in the Chest Push. Each of the athletes three attempts during the competition and the best from each was recorded here. The RED teams best attempts were 5.5m, 5.5m &amp; 8.25m. This gave the combined total of 19.25m which placed the team 1st out of three and they were awarded a maximum 30 points. </a:t>
          </a:r>
          <a:endParaRPr sz="1400"/>
        </a:p>
        <a:p>
          <a:pPr marL="0" lvl="0" indent="0" algn="l" rtl="0">
            <a:spcBef>
              <a:spcPts val="0"/>
            </a:spcBef>
            <a:spcAft>
              <a:spcPts val="0"/>
            </a:spcAft>
            <a:buSzPts val="1000"/>
            <a:buFont typeface="Arial"/>
            <a:buNone/>
          </a:pPr>
          <a:endParaRPr sz="1000" i="0" u="none" strike="noStrike">
            <a:solidFill>
              <a:srgbClr val="00FFFF"/>
            </a:solidFill>
            <a:latin typeface="Arial"/>
            <a:ea typeface="Arial"/>
            <a:cs typeface="Arial"/>
            <a:sym typeface="Arial"/>
          </a:endParaRPr>
        </a:p>
        <a:p>
          <a:pPr marL="0" lvl="0" indent="0" algn="l" rtl="0">
            <a:spcBef>
              <a:spcPts val="0"/>
            </a:spcBef>
            <a:spcAft>
              <a:spcPts val="0"/>
            </a:spcAft>
            <a:buSzPts val="1000"/>
            <a:buFont typeface="Arial"/>
            <a:buNone/>
          </a:pPr>
          <a:endParaRPr sz="1000" i="0" u="none" strike="noStrike">
            <a:solidFill>
              <a:srgbClr val="00FFFF"/>
            </a:solidFill>
            <a:latin typeface="Arial"/>
            <a:ea typeface="Arial"/>
            <a:cs typeface="Arial"/>
            <a:sym typeface="Arial"/>
          </a:endParaRPr>
        </a:p>
      </xdr:txBody>
    </xdr:sp>
    <xdr:clientData fLocksWithSheet="0"/>
  </xdr:oneCellAnchor>
  <xdr:oneCellAnchor>
    <xdr:from>
      <xdr:col>11</xdr:col>
      <xdr:colOff>923925</xdr:colOff>
      <xdr:row>0</xdr:row>
      <xdr:rowOff>38100</xdr:rowOff>
    </xdr:from>
    <xdr:ext cx="4895850" cy="6381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85725</xdr:colOff>
      <xdr:row>5</xdr:row>
      <xdr:rowOff>419100</xdr:rowOff>
    </xdr:from>
    <xdr:ext cx="2619375" cy="2819400"/>
    <xdr:pic>
      <xdr:nvPicPr>
        <xdr:cNvPr id="7"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800100</xdr:colOff>
      <xdr:row>21</xdr:row>
      <xdr:rowOff>285750</xdr:rowOff>
    </xdr:from>
    <xdr:ext cx="2781300" cy="2743200"/>
    <xdr:pic>
      <xdr:nvPicPr>
        <xdr:cNvPr id="8"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76200</xdr:colOff>
      <xdr:row>0</xdr:row>
      <xdr:rowOff>38100</xdr:rowOff>
    </xdr:from>
    <xdr:ext cx="4572000" cy="638175"/>
    <xdr:pic>
      <xdr:nvPicPr>
        <xdr:cNvPr id="9"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12</xdr:col>
      <xdr:colOff>38100</xdr:colOff>
      <xdr:row>15</xdr:row>
      <xdr:rowOff>85725</xdr:rowOff>
    </xdr:from>
    <xdr:ext cx="1371600" cy="733425"/>
    <xdr:pic>
      <xdr:nvPicPr>
        <xdr:cNvPr id="2" name="image6.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38100</xdr:colOff>
      <xdr:row>16</xdr:row>
      <xdr:rowOff>28575</xdr:rowOff>
    </xdr:from>
    <xdr:ext cx="1152525" cy="733425"/>
    <xdr:pic>
      <xdr:nvPicPr>
        <xdr:cNvPr id="3" name="image9.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1552575</xdr:colOff>
      <xdr:row>2</xdr:row>
      <xdr:rowOff>19050</xdr:rowOff>
    </xdr:from>
    <xdr:ext cx="3571875" cy="552450"/>
    <xdr:sp macro="" textlink="">
      <xdr:nvSpPr>
        <xdr:cNvPr id="7" name="Shape 7"/>
        <xdr:cNvSpPr/>
      </xdr:nvSpPr>
      <xdr:spPr>
        <a:xfrm>
          <a:off x="3564825" y="3508538"/>
          <a:ext cx="3562350" cy="542925"/>
        </a:xfrm>
        <a:prstGeom prst="rect">
          <a:avLst/>
        </a:prstGeom>
        <a:noFill/>
        <a:ln>
          <a:noFill/>
        </a:ln>
      </xdr:spPr>
      <xdr:txBody>
        <a:bodyPr spcFirstLastPara="1" wrap="square" lIns="91425" tIns="45700" rIns="91425" bIns="45700" anchor="t" anchorCtr="0">
          <a:noAutofit/>
        </a:bodyPr>
        <a:lstStyle/>
        <a:p>
          <a:pPr marL="0" lvl="0" indent="0" algn="r" rtl="0">
            <a:spcBef>
              <a:spcPts val="0"/>
            </a:spcBef>
            <a:spcAft>
              <a:spcPts val="0"/>
            </a:spcAft>
            <a:buClr>
              <a:srgbClr val="00FFFF"/>
            </a:buClr>
            <a:buSzPts val="2200"/>
            <a:buFont typeface="Arial"/>
            <a:buNone/>
          </a:pPr>
          <a:r>
            <a:rPr lang="en-US" sz="2200" b="1" i="0" u="none" strike="noStrike">
              <a:solidFill>
                <a:srgbClr val="00FFFF"/>
              </a:solidFill>
              <a:latin typeface="Arial"/>
              <a:ea typeface="Arial"/>
              <a:cs typeface="Arial"/>
              <a:sym typeface="Arial"/>
            </a:rPr>
            <a:t>Team Entries</a:t>
          </a:r>
          <a:endParaRPr sz="1400"/>
        </a:p>
      </xdr:txBody>
    </xdr:sp>
    <xdr:clientData fLocksWithSheet="0"/>
  </xdr:oneCellAnchor>
  <xdr:oneCellAnchor>
    <xdr:from>
      <xdr:col>6</xdr:col>
      <xdr:colOff>66675</xdr:colOff>
      <xdr:row>7</xdr:row>
      <xdr:rowOff>142875</xdr:rowOff>
    </xdr:from>
    <xdr:ext cx="5314950" cy="533400"/>
    <xdr:sp macro="" textlink="">
      <xdr:nvSpPr>
        <xdr:cNvPr id="8" name="Shape 8"/>
        <xdr:cNvSpPr/>
      </xdr:nvSpPr>
      <xdr:spPr>
        <a:xfrm>
          <a:off x="2693288" y="3518063"/>
          <a:ext cx="5305425" cy="5238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00FFFF"/>
            </a:buClr>
            <a:buSzPts val="2200"/>
            <a:buFont typeface="Arial"/>
            <a:buNone/>
          </a:pPr>
          <a:r>
            <a:rPr lang="en-US" sz="2200" b="1" i="0" u="none" strike="noStrike">
              <a:solidFill>
                <a:srgbClr val="00FFFF"/>
              </a:solidFill>
              <a:latin typeface="Arial"/>
              <a:ea typeface="Arial"/>
              <a:cs typeface="Arial"/>
              <a:sym typeface="Arial"/>
            </a:rPr>
            <a:t>Number of Teams &amp; Points</a:t>
          </a:r>
          <a:endParaRPr sz="1400"/>
        </a:p>
      </xdr:txBody>
    </xdr:sp>
    <xdr:clientData fLocksWithSheet="0"/>
  </xdr:oneCellAnchor>
  <xdr:oneCellAnchor>
    <xdr:from>
      <xdr:col>14</xdr:col>
      <xdr:colOff>152400</xdr:colOff>
      <xdr:row>7</xdr:row>
      <xdr:rowOff>285750</xdr:rowOff>
    </xdr:from>
    <xdr:ext cx="5143500" cy="466725"/>
    <xdr:sp macro="" textlink="">
      <xdr:nvSpPr>
        <xdr:cNvPr id="9" name="Shape 9"/>
        <xdr:cNvSpPr/>
      </xdr:nvSpPr>
      <xdr:spPr>
        <a:xfrm>
          <a:off x="2779013" y="3551400"/>
          <a:ext cx="513397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00FFFF"/>
            </a:buClr>
            <a:buSzPts val="2200"/>
            <a:buFont typeface="Arial"/>
            <a:buNone/>
          </a:pPr>
          <a:r>
            <a:rPr lang="en-US" sz="2200" b="1" i="0" u="none" strike="noStrike">
              <a:solidFill>
                <a:srgbClr val="00FFFF"/>
              </a:solidFill>
              <a:latin typeface="Arial"/>
              <a:ea typeface="Arial"/>
              <a:cs typeface="Arial"/>
              <a:sym typeface="Arial"/>
            </a:rPr>
            <a:t>Events</a:t>
          </a:r>
          <a:endParaRPr sz="1400"/>
        </a:p>
      </xdr:txBody>
    </xdr:sp>
    <xdr:clientData fLocksWithSheet="0"/>
  </xdr:oneCellAnchor>
  <xdr:oneCellAnchor>
    <xdr:from>
      <xdr:col>1</xdr:col>
      <xdr:colOff>133350</xdr:colOff>
      <xdr:row>1</xdr:row>
      <xdr:rowOff>57150</xdr:rowOff>
    </xdr:from>
    <xdr:ext cx="5438775" cy="6286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-19050</xdr:colOff>
      <xdr:row>34</xdr:row>
      <xdr:rowOff>133350</xdr:rowOff>
    </xdr:from>
    <xdr:ext cx="47625" cy="704850"/>
    <xdr:sp macro="" textlink="">
      <xdr:nvSpPr>
        <xdr:cNvPr id="10" name="Shape 10"/>
        <xdr:cNvSpPr/>
      </xdr:nvSpPr>
      <xdr:spPr>
        <a:xfrm>
          <a:off x="5326950" y="3432338"/>
          <a:ext cx="38100" cy="695325"/>
        </a:xfrm>
        <a:prstGeom prst="rect">
          <a:avLst/>
        </a:prstGeom>
        <a:solidFill>
          <a:srgbClr val="FFFF9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00FFFF"/>
            </a:buClr>
            <a:buSzPts val="1200"/>
            <a:buFont typeface="Arial"/>
            <a:buNone/>
          </a:pPr>
          <a:r>
            <a:rPr lang="en-US" sz="1200" b="1" i="0" u="none" strike="noStrike">
              <a:solidFill>
                <a:srgbClr val="00FFFF"/>
              </a:solidFill>
              <a:latin typeface="Arial"/>
              <a:ea typeface="Arial"/>
              <a:cs typeface="Arial"/>
              <a:sym typeface="Arial"/>
            </a:rPr>
            <a:t>CLICK HERE to print Full Results to Default Printer for upto 8 Teams</a:t>
          </a:r>
          <a:endParaRPr sz="1400"/>
        </a:p>
      </xdr:txBody>
    </xdr:sp>
    <xdr:clientData fLocksWithSheet="0"/>
  </xdr:oneCellAnchor>
  <xdr:oneCellAnchor>
    <xdr:from>
      <xdr:col>13</xdr:col>
      <xdr:colOff>-19050</xdr:colOff>
      <xdr:row>34</xdr:row>
      <xdr:rowOff>133350</xdr:rowOff>
    </xdr:from>
    <xdr:ext cx="47625" cy="704850"/>
    <xdr:sp macro="" textlink="">
      <xdr:nvSpPr>
        <xdr:cNvPr id="11" name="Shape 11"/>
        <xdr:cNvSpPr/>
      </xdr:nvSpPr>
      <xdr:spPr>
        <a:xfrm>
          <a:off x="5326950" y="3432338"/>
          <a:ext cx="38100" cy="695325"/>
        </a:xfrm>
        <a:prstGeom prst="rect">
          <a:avLst/>
        </a:prstGeom>
        <a:solidFill>
          <a:srgbClr val="FFFF9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00FFFF"/>
            </a:buClr>
            <a:buSzPts val="1200"/>
            <a:buFont typeface="Arial"/>
            <a:buNone/>
          </a:pPr>
          <a:r>
            <a:rPr lang="en-US" sz="1200" b="1" i="0" u="none" strike="noStrike">
              <a:solidFill>
                <a:srgbClr val="00FFFF"/>
              </a:solidFill>
              <a:latin typeface="Arial"/>
              <a:ea typeface="Arial"/>
              <a:cs typeface="Arial"/>
              <a:sym typeface="Arial"/>
            </a:rPr>
            <a:t>CLICK HERE to print Full Results to Default Printer for upto 24 Teams</a:t>
          </a:r>
          <a:endParaRPr sz="1400"/>
        </a:p>
      </xdr:txBody>
    </xdr:sp>
    <xdr:clientData fLocksWithSheet="0"/>
  </xdr:oneCellAnchor>
  <xdr:oneCellAnchor>
    <xdr:from>
      <xdr:col>9</xdr:col>
      <xdr:colOff>-19050</xdr:colOff>
      <xdr:row>34</xdr:row>
      <xdr:rowOff>133350</xdr:rowOff>
    </xdr:from>
    <xdr:ext cx="47625" cy="704850"/>
    <xdr:sp macro="" textlink="">
      <xdr:nvSpPr>
        <xdr:cNvPr id="12" name="Shape 12"/>
        <xdr:cNvSpPr/>
      </xdr:nvSpPr>
      <xdr:spPr>
        <a:xfrm>
          <a:off x="5326950" y="3432338"/>
          <a:ext cx="38100" cy="695325"/>
        </a:xfrm>
        <a:prstGeom prst="rect">
          <a:avLst/>
        </a:prstGeom>
        <a:solidFill>
          <a:srgbClr val="FFFF9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00FFFF"/>
            </a:buClr>
            <a:buSzPts val="1200"/>
            <a:buFont typeface="Arial"/>
            <a:buNone/>
          </a:pPr>
          <a:r>
            <a:rPr lang="en-US" sz="1200" b="1" i="0" u="none" strike="noStrike">
              <a:solidFill>
                <a:srgbClr val="00FFFF"/>
              </a:solidFill>
              <a:latin typeface="Arial"/>
              <a:ea typeface="Arial"/>
              <a:cs typeface="Arial"/>
              <a:sym typeface="Arial"/>
            </a:rPr>
            <a:t>CLICK HERE to print Full Results to Default Printer for upto 16 Teams</a:t>
          </a:r>
          <a:endParaRPr sz="1400"/>
        </a:p>
      </xdr:txBody>
    </xdr:sp>
    <xdr:clientData fLocksWithSheet="0"/>
  </xdr:oneCellAnchor>
  <xdr:oneCellAnchor>
    <xdr:from>
      <xdr:col>38</xdr:col>
      <xdr:colOff>-19050</xdr:colOff>
      <xdr:row>11</xdr:row>
      <xdr:rowOff>123825</xdr:rowOff>
    </xdr:from>
    <xdr:ext cx="47625" cy="2266950"/>
    <xdr:sp macro="" textlink="">
      <xdr:nvSpPr>
        <xdr:cNvPr id="13" name="Shape 13"/>
        <xdr:cNvSpPr/>
      </xdr:nvSpPr>
      <xdr:spPr>
        <a:xfrm>
          <a:off x="5326950" y="2651288"/>
          <a:ext cx="38100" cy="2257425"/>
        </a:xfrm>
        <a:prstGeom prst="rect">
          <a:avLst/>
        </a:prstGeom>
      </xdr:spPr>
      <xdr:txBody>
        <a:bodyPr>
          <a:prstTxWarp prst="textPlain">
            <a:avLst/>
          </a:prstTxWarp>
        </a:bodyPr>
        <a:lstStyle/>
        <a:p>
          <a:pPr lvl="0" algn="ctr"/>
          <a:r>
            <a:rPr b="0" i="0">
              <a:ln w="9525" cap="flat" cmpd="sng">
                <a:solidFill>
                  <a:srgbClr val="000000"/>
                </a:solidFill>
                <a:prstDash val="solid"/>
                <a:miter lim="800000"/>
                <a:headEnd type="none" w="sm" len="sm"/>
                <a:tailEnd type="none" w="sm" len="sm"/>
              </a:ln>
              <a:noFill/>
              <a:latin typeface="Arial Black"/>
            </a:rPr>
            <a:t>DRAFT </a:t>
          </a:r>
        </a:p>
      </xdr:txBody>
    </xdr:sp>
    <xdr:clientData fLocksWithSheet="0"/>
  </xdr:oneCellAnchor>
  <xdr:oneCellAnchor>
    <xdr:from>
      <xdr:col>30</xdr:col>
      <xdr:colOff>381000</xdr:colOff>
      <xdr:row>34</xdr:row>
      <xdr:rowOff>19050</xdr:rowOff>
    </xdr:from>
    <xdr:ext cx="3105150" cy="438150"/>
    <xdr:pic>
      <xdr:nvPicPr>
        <xdr:cNvPr id="2" name="image5.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38100</xdr:colOff>
      <xdr:row>34</xdr:row>
      <xdr:rowOff>57150</xdr:rowOff>
    </xdr:from>
    <xdr:ext cx="2705100" cy="428625"/>
    <xdr:pic>
      <xdr:nvPicPr>
        <xdr:cNvPr id="3" name="image4.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14</xdr:col>
      <xdr:colOff>381000</xdr:colOff>
      <xdr:row>34</xdr:row>
      <xdr:rowOff>28575</xdr:rowOff>
    </xdr:from>
    <xdr:ext cx="3105150" cy="428625"/>
    <xdr:pic>
      <xdr:nvPicPr>
        <xdr:cNvPr id="4" name="image5.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9525</xdr:colOff>
      <xdr:row>2</xdr:row>
      <xdr:rowOff>28575</xdr:rowOff>
    </xdr:from>
    <xdr:ext cx="24107775" cy="542925"/>
    <xdr:grpSp>
      <xdr:nvGrpSpPr>
        <xdr:cNvPr id="2" name="Shape 2"/>
        <xdr:cNvGrpSpPr/>
      </xdr:nvGrpSpPr>
      <xdr:grpSpPr>
        <a:xfrm>
          <a:off x="1390650" y="433388"/>
          <a:ext cx="24107775" cy="542925"/>
          <a:chOff x="0" y="3508538"/>
          <a:chExt cx="10692000" cy="542925"/>
        </a:xfrm>
      </xdr:grpSpPr>
      <xdr:grpSp>
        <xdr:nvGrpSpPr>
          <xdr:cNvPr id="14" name="Shape 14"/>
          <xdr:cNvGrpSpPr/>
        </xdr:nvGrpSpPr>
        <xdr:grpSpPr>
          <a:xfrm>
            <a:off x="0" y="3508538"/>
            <a:ext cx="10692000" cy="542925"/>
            <a:chOff x="0" y="3508538"/>
            <a:chExt cx="10692000" cy="542925"/>
          </a:xfrm>
        </xdr:grpSpPr>
        <xdr:sp macro="" textlink="">
          <xdr:nvSpPr>
            <xdr:cNvPr id="15" name="Shape 15"/>
            <xdr:cNvSpPr/>
          </xdr:nvSpPr>
          <xdr:spPr>
            <a:xfrm>
              <a:off x="0" y="3508538"/>
              <a:ext cx="10692000" cy="54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6" name="Shape 16"/>
            <xdr:cNvGrpSpPr/>
          </xdr:nvGrpSpPr>
          <xdr:grpSpPr>
            <a:xfrm>
              <a:off x="0" y="3508538"/>
              <a:ext cx="10692000" cy="542925"/>
              <a:chOff x="313" y="45"/>
              <a:chExt cx="1508" cy="58"/>
            </a:xfrm>
          </xdr:grpSpPr>
          <xdr:sp macro="" textlink="">
            <xdr:nvSpPr>
              <xdr:cNvPr id="17" name="Shape 17"/>
              <xdr:cNvSpPr/>
            </xdr:nvSpPr>
            <xdr:spPr>
              <a:xfrm>
                <a:off x="313" y="45"/>
                <a:ext cx="1500" cy="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18" name="Shape 18"/>
              <xdr:cNvSpPr/>
            </xdr:nvSpPr>
            <xdr:spPr>
              <a:xfrm>
                <a:off x="1317" y="53"/>
                <a:ext cx="504" cy="42"/>
              </a:xfrm>
              <a:prstGeom prst="rect">
                <a:avLst/>
              </a:prstGeom>
              <a:noFill/>
              <a:ln>
                <a:noFill/>
              </a:ln>
            </xdr:spPr>
            <xdr:txBody>
              <a:bodyPr spcFirstLastPara="1" wrap="square" lIns="91425" tIns="45700" rIns="91425" bIns="45700" anchor="t" anchorCtr="0">
                <a:noAutofit/>
              </a:bodyPr>
              <a:lstStyle/>
              <a:p>
                <a:pPr marL="0" lvl="0" indent="0" algn="r" rtl="0">
                  <a:spcBef>
                    <a:spcPts val="0"/>
                  </a:spcBef>
                  <a:spcAft>
                    <a:spcPts val="0"/>
                  </a:spcAft>
                  <a:buClr>
                    <a:srgbClr val="00FFFF"/>
                  </a:buClr>
                  <a:buSzPts val="2000"/>
                  <a:buFont typeface="Arial"/>
                  <a:buNone/>
                </a:pPr>
                <a:r>
                  <a:rPr lang="en-US" sz="2000" b="1" i="0" u="none" strike="noStrike">
                    <a:solidFill>
                      <a:srgbClr val="00FFFF"/>
                    </a:solidFill>
                    <a:latin typeface="Arial"/>
                    <a:ea typeface="Arial"/>
                    <a:cs typeface="Arial"/>
                    <a:sym typeface="Arial"/>
                  </a:rPr>
                  <a:t>Girls Field Events</a:t>
                </a:r>
                <a:endParaRPr sz="1400"/>
              </a:p>
            </xdr:txBody>
          </xdr:sp>
          <xdr:sp macro="" textlink="">
            <xdr:nvSpPr>
              <xdr:cNvPr id="19" name="Shape 19"/>
              <xdr:cNvSpPr/>
            </xdr:nvSpPr>
            <xdr:spPr>
              <a:xfrm>
                <a:off x="488" y="53"/>
                <a:ext cx="504" cy="42"/>
              </a:xfrm>
              <a:prstGeom prst="rect">
                <a:avLst/>
              </a:prstGeom>
              <a:noFill/>
              <a:ln>
                <a:noFill/>
              </a:ln>
            </xdr:spPr>
            <xdr:txBody>
              <a:bodyPr spcFirstLastPara="1" wrap="square" lIns="91425" tIns="45700" rIns="91425" bIns="45700" anchor="t" anchorCtr="0">
                <a:noAutofit/>
              </a:bodyPr>
              <a:lstStyle/>
              <a:p>
                <a:pPr marL="0" lvl="0" indent="0" algn="r" rtl="0">
                  <a:spcBef>
                    <a:spcPts val="0"/>
                  </a:spcBef>
                  <a:spcAft>
                    <a:spcPts val="0"/>
                  </a:spcAft>
                  <a:buClr>
                    <a:srgbClr val="00FFFF"/>
                  </a:buClr>
                  <a:buSzPts val="2000"/>
                  <a:buFont typeface="Arial"/>
                  <a:buNone/>
                </a:pPr>
                <a:r>
                  <a:rPr lang="en-US" sz="2000" b="1" i="0" u="none" strike="noStrike">
                    <a:solidFill>
                      <a:srgbClr val="00FFFF"/>
                    </a:solidFill>
                    <a:latin typeface="Arial"/>
                    <a:ea typeface="Arial"/>
                    <a:cs typeface="Arial"/>
                    <a:sym typeface="Arial"/>
                  </a:rPr>
                  <a:t>Girls Track Events</a:t>
                </a:r>
                <a:endParaRPr sz="1400"/>
              </a:p>
            </xdr:txBody>
          </xdr:sp>
          <xdr:pic>
            <xdr:nvPicPr>
              <xdr:cNvPr id="20" name="Shape 20"/>
              <xdr:cNvPicPr preferRelativeResize="0"/>
            </xdr:nvPicPr>
            <xdr:blipFill rotWithShape="1">
              <a:blip xmlns:r="http://schemas.openxmlformats.org/officeDocument/2006/relationships" r:embed="rId1">
                <a:alphaModFix/>
              </a:blip>
              <a:srcRect/>
              <a:stretch/>
            </xdr:blipFill>
            <xdr:spPr>
              <a:xfrm>
                <a:off x="313" y="45"/>
                <a:ext cx="320" cy="58"/>
              </a:xfrm>
              <a:prstGeom prst="rect">
                <a:avLst/>
              </a:prstGeom>
              <a:noFill/>
              <a:ln>
                <a:noFill/>
              </a:ln>
            </xdr:spPr>
          </xdr:pic>
          <xdr:pic>
            <xdr:nvPicPr>
              <xdr:cNvPr id="21" name="Shape 21"/>
              <xdr:cNvPicPr preferRelativeResize="0"/>
            </xdr:nvPicPr>
            <xdr:blipFill rotWithShape="1">
              <a:blip xmlns:r="http://schemas.openxmlformats.org/officeDocument/2006/relationships" r:embed="rId1">
                <a:alphaModFix/>
              </a:blip>
              <a:srcRect/>
              <a:stretch/>
            </xdr:blipFill>
            <xdr:spPr>
              <a:xfrm>
                <a:off x="1140" y="45"/>
                <a:ext cx="320" cy="58"/>
              </a:xfrm>
              <a:prstGeom prst="rect">
                <a:avLst/>
              </a:prstGeom>
              <a:noFill/>
              <a:ln>
                <a:noFill/>
              </a:ln>
            </xdr:spPr>
          </xdr:pic>
        </xdr:grpSp>
      </xdr:grp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16</xdr:col>
      <xdr:colOff>38100</xdr:colOff>
      <xdr:row>0</xdr:row>
      <xdr:rowOff>-19050</xdr:rowOff>
    </xdr:from>
    <xdr:ext cx="6219825" cy="47625"/>
    <xdr:sp macro="" textlink="">
      <xdr:nvSpPr>
        <xdr:cNvPr id="22" name="Shape 22"/>
        <xdr:cNvSpPr/>
      </xdr:nvSpPr>
      <xdr:spPr>
        <a:xfrm>
          <a:off x="2240850" y="3760950"/>
          <a:ext cx="6210300" cy="38100"/>
        </a:xfrm>
        <a:prstGeom prst="rect">
          <a:avLst/>
        </a:prstGeom>
        <a:noFill/>
        <a:ln>
          <a:noFill/>
        </a:ln>
      </xdr:spPr>
      <xdr:txBody>
        <a:bodyPr spcFirstLastPara="1" wrap="square" lIns="91425" tIns="45700" rIns="91425" bIns="45700" anchor="t" anchorCtr="0">
          <a:noAutofit/>
        </a:bodyPr>
        <a:lstStyle/>
        <a:p>
          <a:pPr marL="0" lvl="0" indent="0" algn="r" rtl="0">
            <a:spcBef>
              <a:spcPts val="0"/>
            </a:spcBef>
            <a:spcAft>
              <a:spcPts val="0"/>
            </a:spcAft>
            <a:buClr>
              <a:srgbClr val="333399"/>
            </a:buClr>
            <a:buSzPts val="1600"/>
            <a:buFont typeface="Arial"/>
            <a:buNone/>
          </a:pPr>
          <a:r>
            <a:rPr lang="en-US" sz="1600" b="1" i="0" u="none" strike="noStrike">
              <a:solidFill>
                <a:srgbClr val="333399"/>
              </a:solidFill>
              <a:latin typeface="Arial"/>
              <a:ea typeface="Arial"/>
              <a:cs typeface="Arial"/>
              <a:sym typeface="Arial"/>
            </a:rPr>
            <a:t>Track Events</a:t>
          </a:r>
          <a:endParaRPr sz="1400"/>
        </a:p>
      </xdr:txBody>
    </xdr:sp>
    <xdr:clientData fLocksWithSheet="0"/>
  </xdr:oneCellAnchor>
  <xdr:oneCellAnchor>
    <xdr:from>
      <xdr:col>43</xdr:col>
      <xdr:colOff>323850</xdr:colOff>
      <xdr:row>0</xdr:row>
      <xdr:rowOff>-19050</xdr:rowOff>
    </xdr:from>
    <xdr:ext cx="3848100" cy="47625"/>
    <xdr:sp macro="" textlink="">
      <xdr:nvSpPr>
        <xdr:cNvPr id="23" name="Shape 23"/>
        <xdr:cNvSpPr/>
      </xdr:nvSpPr>
      <xdr:spPr>
        <a:xfrm>
          <a:off x="3426713" y="3760950"/>
          <a:ext cx="3838575" cy="38100"/>
        </a:xfrm>
        <a:prstGeom prst="rect">
          <a:avLst/>
        </a:prstGeom>
        <a:noFill/>
        <a:ln>
          <a:noFill/>
        </a:ln>
      </xdr:spPr>
      <xdr:txBody>
        <a:bodyPr spcFirstLastPara="1" wrap="square" lIns="91425" tIns="45700" rIns="91425" bIns="45700" anchor="t" anchorCtr="0">
          <a:noAutofit/>
        </a:bodyPr>
        <a:lstStyle/>
        <a:p>
          <a:pPr marL="0" lvl="0" indent="0" algn="r" rtl="0">
            <a:spcBef>
              <a:spcPts val="0"/>
            </a:spcBef>
            <a:spcAft>
              <a:spcPts val="0"/>
            </a:spcAft>
            <a:buClr>
              <a:srgbClr val="333399"/>
            </a:buClr>
            <a:buSzPts val="1600"/>
            <a:buFont typeface="Arial"/>
            <a:buNone/>
          </a:pPr>
          <a:r>
            <a:rPr lang="en-US" sz="1600" b="1" i="0" u="none" strike="noStrike">
              <a:solidFill>
                <a:srgbClr val="333399"/>
              </a:solidFill>
              <a:latin typeface="Arial"/>
              <a:ea typeface="Arial"/>
              <a:cs typeface="Arial"/>
              <a:sym typeface="Arial"/>
            </a:rPr>
            <a:t>Field Events</a:t>
          </a:r>
          <a:endParaRPr sz="1400"/>
        </a:p>
      </xdr:txBody>
    </xdr:sp>
    <xdr:clientData fLocksWithSheet="0"/>
  </xdr:oneCellAnchor>
  <xdr:oneCellAnchor>
    <xdr:from>
      <xdr:col>16</xdr:col>
      <xdr:colOff>38100</xdr:colOff>
      <xdr:row>0</xdr:row>
      <xdr:rowOff>-19050</xdr:rowOff>
    </xdr:from>
    <xdr:ext cx="6219825" cy="47625"/>
    <xdr:sp macro="" textlink="">
      <xdr:nvSpPr>
        <xdr:cNvPr id="24" name="Shape 24"/>
        <xdr:cNvSpPr/>
      </xdr:nvSpPr>
      <xdr:spPr>
        <a:xfrm>
          <a:off x="2240850" y="3760950"/>
          <a:ext cx="6210300" cy="38100"/>
        </a:xfrm>
        <a:prstGeom prst="rect">
          <a:avLst/>
        </a:prstGeom>
        <a:noFill/>
        <a:ln>
          <a:noFill/>
        </a:ln>
      </xdr:spPr>
      <xdr:txBody>
        <a:bodyPr spcFirstLastPara="1" wrap="square" lIns="91425" tIns="45700" rIns="91425" bIns="45700" anchor="t" anchorCtr="0">
          <a:noAutofit/>
        </a:bodyPr>
        <a:lstStyle/>
        <a:p>
          <a:pPr marL="0" lvl="0" indent="0" algn="r" rtl="0">
            <a:spcBef>
              <a:spcPts val="0"/>
            </a:spcBef>
            <a:spcAft>
              <a:spcPts val="0"/>
            </a:spcAft>
            <a:buClr>
              <a:srgbClr val="333399"/>
            </a:buClr>
            <a:buSzPts val="1600"/>
            <a:buFont typeface="Arial"/>
            <a:buNone/>
          </a:pPr>
          <a:r>
            <a:rPr lang="en-US" sz="1600" b="1" i="0" u="none" strike="noStrike">
              <a:solidFill>
                <a:srgbClr val="333399"/>
              </a:solidFill>
              <a:latin typeface="Arial"/>
              <a:ea typeface="Arial"/>
              <a:cs typeface="Arial"/>
              <a:sym typeface="Arial"/>
            </a:rPr>
            <a:t>Track Events</a:t>
          </a:r>
          <a:endParaRPr sz="1400"/>
        </a:p>
      </xdr:txBody>
    </xdr:sp>
    <xdr:clientData fLocksWithSheet="0"/>
  </xdr:oneCellAnchor>
  <xdr:oneCellAnchor>
    <xdr:from>
      <xdr:col>43</xdr:col>
      <xdr:colOff>323850</xdr:colOff>
      <xdr:row>0</xdr:row>
      <xdr:rowOff>-19050</xdr:rowOff>
    </xdr:from>
    <xdr:ext cx="3848100" cy="47625"/>
    <xdr:sp macro="" textlink="">
      <xdr:nvSpPr>
        <xdr:cNvPr id="25" name="Shape 25"/>
        <xdr:cNvSpPr/>
      </xdr:nvSpPr>
      <xdr:spPr>
        <a:xfrm>
          <a:off x="3426713" y="3760950"/>
          <a:ext cx="3838575" cy="38100"/>
        </a:xfrm>
        <a:prstGeom prst="rect">
          <a:avLst/>
        </a:prstGeom>
        <a:noFill/>
        <a:ln>
          <a:noFill/>
        </a:ln>
      </xdr:spPr>
      <xdr:txBody>
        <a:bodyPr spcFirstLastPara="1" wrap="square" lIns="91425" tIns="45700" rIns="91425" bIns="45700" anchor="t" anchorCtr="0">
          <a:noAutofit/>
        </a:bodyPr>
        <a:lstStyle/>
        <a:p>
          <a:pPr marL="0" lvl="0" indent="0" algn="r" rtl="0">
            <a:spcBef>
              <a:spcPts val="0"/>
            </a:spcBef>
            <a:spcAft>
              <a:spcPts val="0"/>
            </a:spcAft>
            <a:buClr>
              <a:srgbClr val="333399"/>
            </a:buClr>
            <a:buSzPts val="1600"/>
            <a:buFont typeface="Arial"/>
            <a:buNone/>
          </a:pPr>
          <a:r>
            <a:rPr lang="en-US" sz="1600" b="1" i="0" u="none" strike="noStrike">
              <a:solidFill>
                <a:srgbClr val="333399"/>
              </a:solidFill>
              <a:latin typeface="Arial"/>
              <a:ea typeface="Arial"/>
              <a:cs typeface="Arial"/>
              <a:sym typeface="Arial"/>
            </a:rPr>
            <a:t>Field Events</a:t>
          </a:r>
          <a:endParaRPr sz="1400"/>
        </a:p>
      </xdr:txBody>
    </xdr:sp>
    <xdr:clientData fLocksWithSheet="0"/>
  </xdr:oneCellAnchor>
  <xdr:oneCellAnchor>
    <xdr:from>
      <xdr:col>16</xdr:col>
      <xdr:colOff>38100</xdr:colOff>
      <xdr:row>0</xdr:row>
      <xdr:rowOff>-19050</xdr:rowOff>
    </xdr:from>
    <xdr:ext cx="6219825" cy="47625"/>
    <xdr:sp macro="" textlink="">
      <xdr:nvSpPr>
        <xdr:cNvPr id="26" name="Shape 26"/>
        <xdr:cNvSpPr/>
      </xdr:nvSpPr>
      <xdr:spPr>
        <a:xfrm>
          <a:off x="2240850" y="3760950"/>
          <a:ext cx="6210300" cy="38100"/>
        </a:xfrm>
        <a:prstGeom prst="rect">
          <a:avLst/>
        </a:prstGeom>
        <a:noFill/>
        <a:ln>
          <a:noFill/>
        </a:ln>
      </xdr:spPr>
      <xdr:txBody>
        <a:bodyPr spcFirstLastPara="1" wrap="square" lIns="91425" tIns="45700" rIns="91425" bIns="45700" anchor="t" anchorCtr="0">
          <a:noAutofit/>
        </a:bodyPr>
        <a:lstStyle/>
        <a:p>
          <a:pPr marL="0" lvl="0" indent="0" algn="r" rtl="0">
            <a:spcBef>
              <a:spcPts val="0"/>
            </a:spcBef>
            <a:spcAft>
              <a:spcPts val="0"/>
            </a:spcAft>
            <a:buClr>
              <a:srgbClr val="333399"/>
            </a:buClr>
            <a:buSzPts val="1600"/>
            <a:buFont typeface="Arial"/>
            <a:buNone/>
          </a:pPr>
          <a:r>
            <a:rPr lang="en-US" sz="1600" b="1" i="0" u="none" strike="noStrike">
              <a:solidFill>
                <a:srgbClr val="333399"/>
              </a:solidFill>
              <a:latin typeface="Arial"/>
              <a:ea typeface="Arial"/>
              <a:cs typeface="Arial"/>
              <a:sym typeface="Arial"/>
            </a:rPr>
            <a:t>Track Events</a:t>
          </a:r>
          <a:endParaRPr sz="1400"/>
        </a:p>
      </xdr:txBody>
    </xdr:sp>
    <xdr:clientData fLocksWithSheet="0"/>
  </xdr:oneCellAnchor>
  <xdr:oneCellAnchor>
    <xdr:from>
      <xdr:col>43</xdr:col>
      <xdr:colOff>323850</xdr:colOff>
      <xdr:row>0</xdr:row>
      <xdr:rowOff>-19050</xdr:rowOff>
    </xdr:from>
    <xdr:ext cx="3848100" cy="47625"/>
    <xdr:sp macro="" textlink="">
      <xdr:nvSpPr>
        <xdr:cNvPr id="27" name="Shape 27"/>
        <xdr:cNvSpPr/>
      </xdr:nvSpPr>
      <xdr:spPr>
        <a:xfrm>
          <a:off x="3426713" y="3760950"/>
          <a:ext cx="3838575" cy="38100"/>
        </a:xfrm>
        <a:prstGeom prst="rect">
          <a:avLst/>
        </a:prstGeom>
        <a:noFill/>
        <a:ln>
          <a:noFill/>
        </a:ln>
      </xdr:spPr>
      <xdr:txBody>
        <a:bodyPr spcFirstLastPara="1" wrap="square" lIns="91425" tIns="45700" rIns="91425" bIns="45700" anchor="t" anchorCtr="0">
          <a:noAutofit/>
        </a:bodyPr>
        <a:lstStyle/>
        <a:p>
          <a:pPr marL="0" lvl="0" indent="0" algn="r" rtl="0">
            <a:spcBef>
              <a:spcPts val="0"/>
            </a:spcBef>
            <a:spcAft>
              <a:spcPts val="0"/>
            </a:spcAft>
            <a:buClr>
              <a:srgbClr val="333399"/>
            </a:buClr>
            <a:buSzPts val="1600"/>
            <a:buFont typeface="Arial"/>
            <a:buNone/>
          </a:pPr>
          <a:r>
            <a:rPr lang="en-US" sz="1600" b="1" i="0" u="none" strike="noStrike">
              <a:solidFill>
                <a:srgbClr val="333399"/>
              </a:solidFill>
              <a:latin typeface="Arial"/>
              <a:ea typeface="Arial"/>
              <a:cs typeface="Arial"/>
              <a:sym typeface="Arial"/>
            </a:rPr>
            <a:t>Field Events</a:t>
          </a:r>
          <a:endParaRPr sz="1400"/>
        </a:p>
      </xdr:txBody>
    </xdr:sp>
    <xdr:clientData fLocksWithSheet="0"/>
  </xdr:oneCellAnchor>
  <xdr:oneCellAnchor>
    <xdr:from>
      <xdr:col>5</xdr:col>
      <xdr:colOff>9525</xdr:colOff>
      <xdr:row>2</xdr:row>
      <xdr:rowOff>28575</xdr:rowOff>
    </xdr:from>
    <xdr:ext cx="24107775" cy="542925"/>
    <xdr:grpSp>
      <xdr:nvGrpSpPr>
        <xdr:cNvPr id="2" name="Shape 2"/>
        <xdr:cNvGrpSpPr/>
      </xdr:nvGrpSpPr>
      <xdr:grpSpPr>
        <a:xfrm>
          <a:off x="1497806" y="433388"/>
          <a:ext cx="24107775" cy="542925"/>
          <a:chOff x="0" y="3508538"/>
          <a:chExt cx="10692000" cy="542925"/>
        </a:xfrm>
      </xdr:grpSpPr>
      <xdr:grpSp>
        <xdr:nvGrpSpPr>
          <xdr:cNvPr id="28" name="Shape 28"/>
          <xdr:cNvGrpSpPr/>
        </xdr:nvGrpSpPr>
        <xdr:grpSpPr>
          <a:xfrm>
            <a:off x="0" y="3508538"/>
            <a:ext cx="10692000" cy="542925"/>
            <a:chOff x="0" y="3508538"/>
            <a:chExt cx="10692000" cy="542925"/>
          </a:xfrm>
        </xdr:grpSpPr>
        <xdr:sp macro="" textlink="">
          <xdr:nvSpPr>
            <xdr:cNvPr id="15" name="Shape 15"/>
            <xdr:cNvSpPr/>
          </xdr:nvSpPr>
          <xdr:spPr>
            <a:xfrm>
              <a:off x="0" y="3508538"/>
              <a:ext cx="10692000" cy="54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9" name="Shape 29"/>
            <xdr:cNvGrpSpPr/>
          </xdr:nvGrpSpPr>
          <xdr:grpSpPr>
            <a:xfrm>
              <a:off x="0" y="3508538"/>
              <a:ext cx="10692000" cy="542925"/>
              <a:chOff x="313" y="45"/>
              <a:chExt cx="1508" cy="58"/>
            </a:xfrm>
          </xdr:grpSpPr>
          <xdr:sp macro="" textlink="">
            <xdr:nvSpPr>
              <xdr:cNvPr id="30" name="Shape 30"/>
              <xdr:cNvSpPr/>
            </xdr:nvSpPr>
            <xdr:spPr>
              <a:xfrm>
                <a:off x="313" y="45"/>
                <a:ext cx="1500" cy="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31" name="Shape 31"/>
              <xdr:cNvSpPr/>
            </xdr:nvSpPr>
            <xdr:spPr>
              <a:xfrm>
                <a:off x="1317" y="53"/>
                <a:ext cx="504" cy="42"/>
              </a:xfrm>
              <a:prstGeom prst="rect">
                <a:avLst/>
              </a:prstGeom>
              <a:noFill/>
              <a:ln>
                <a:noFill/>
              </a:ln>
            </xdr:spPr>
            <xdr:txBody>
              <a:bodyPr spcFirstLastPara="1" wrap="square" lIns="91425" tIns="45700" rIns="91425" bIns="45700" anchor="t" anchorCtr="0">
                <a:noAutofit/>
              </a:bodyPr>
              <a:lstStyle/>
              <a:p>
                <a:pPr marL="0" lvl="0" indent="0" algn="r" rtl="0">
                  <a:spcBef>
                    <a:spcPts val="0"/>
                  </a:spcBef>
                  <a:spcAft>
                    <a:spcPts val="0"/>
                  </a:spcAft>
                  <a:buClr>
                    <a:srgbClr val="00FFFF"/>
                  </a:buClr>
                  <a:buSzPts val="2000"/>
                  <a:buFont typeface="Arial"/>
                  <a:buNone/>
                </a:pPr>
                <a:r>
                  <a:rPr lang="en-US" sz="2000" b="1" i="0" u="none" strike="noStrike">
                    <a:solidFill>
                      <a:srgbClr val="00FFFF"/>
                    </a:solidFill>
                    <a:latin typeface="Arial"/>
                    <a:ea typeface="Arial"/>
                    <a:cs typeface="Arial"/>
                    <a:sym typeface="Arial"/>
                  </a:rPr>
                  <a:t>Boys Field Events</a:t>
                </a:r>
                <a:endParaRPr sz="1400"/>
              </a:p>
            </xdr:txBody>
          </xdr:sp>
          <xdr:sp macro="" textlink="">
            <xdr:nvSpPr>
              <xdr:cNvPr id="32" name="Shape 32"/>
              <xdr:cNvSpPr/>
            </xdr:nvSpPr>
            <xdr:spPr>
              <a:xfrm>
                <a:off x="488" y="53"/>
                <a:ext cx="504" cy="42"/>
              </a:xfrm>
              <a:prstGeom prst="rect">
                <a:avLst/>
              </a:prstGeom>
              <a:noFill/>
              <a:ln>
                <a:noFill/>
              </a:ln>
            </xdr:spPr>
            <xdr:txBody>
              <a:bodyPr spcFirstLastPara="1" wrap="square" lIns="91425" tIns="45700" rIns="91425" bIns="45700" anchor="t" anchorCtr="0">
                <a:noAutofit/>
              </a:bodyPr>
              <a:lstStyle/>
              <a:p>
                <a:pPr marL="0" lvl="0" indent="0" algn="r" rtl="0">
                  <a:spcBef>
                    <a:spcPts val="0"/>
                  </a:spcBef>
                  <a:spcAft>
                    <a:spcPts val="0"/>
                  </a:spcAft>
                  <a:buClr>
                    <a:srgbClr val="00FFFF"/>
                  </a:buClr>
                  <a:buSzPts val="2000"/>
                  <a:buFont typeface="Arial"/>
                  <a:buNone/>
                </a:pPr>
                <a:r>
                  <a:rPr lang="en-US" sz="2000" b="1" i="0" u="none" strike="noStrike">
                    <a:solidFill>
                      <a:srgbClr val="00FFFF"/>
                    </a:solidFill>
                    <a:latin typeface="Arial"/>
                    <a:ea typeface="Arial"/>
                    <a:cs typeface="Arial"/>
                    <a:sym typeface="Arial"/>
                  </a:rPr>
                  <a:t>Boys Track Events</a:t>
                </a:r>
                <a:endParaRPr sz="1400"/>
              </a:p>
            </xdr:txBody>
          </xdr:sp>
          <xdr:pic>
            <xdr:nvPicPr>
              <xdr:cNvPr id="33" name="Shape 33"/>
              <xdr:cNvPicPr preferRelativeResize="0"/>
            </xdr:nvPicPr>
            <xdr:blipFill rotWithShape="1">
              <a:blip xmlns:r="http://schemas.openxmlformats.org/officeDocument/2006/relationships" r:embed="rId1">
                <a:alphaModFix/>
              </a:blip>
              <a:srcRect/>
              <a:stretch/>
            </xdr:blipFill>
            <xdr:spPr>
              <a:xfrm>
                <a:off x="313" y="45"/>
                <a:ext cx="320" cy="58"/>
              </a:xfrm>
              <a:prstGeom prst="rect">
                <a:avLst/>
              </a:prstGeom>
              <a:noFill/>
              <a:ln>
                <a:noFill/>
              </a:ln>
            </xdr:spPr>
          </xdr:pic>
          <xdr:pic>
            <xdr:nvPicPr>
              <xdr:cNvPr id="34" name="Shape 34"/>
              <xdr:cNvPicPr preferRelativeResize="0"/>
            </xdr:nvPicPr>
            <xdr:blipFill rotWithShape="1">
              <a:blip xmlns:r="http://schemas.openxmlformats.org/officeDocument/2006/relationships" r:embed="rId1">
                <a:alphaModFix/>
              </a:blip>
              <a:srcRect/>
              <a:stretch/>
            </xdr:blipFill>
            <xdr:spPr>
              <a:xfrm>
                <a:off x="1140" y="45"/>
                <a:ext cx="320" cy="58"/>
              </a:xfrm>
              <a:prstGeom prst="rect">
                <a:avLst/>
              </a:prstGeom>
              <a:noFill/>
              <a:ln>
                <a:noFill/>
              </a:ln>
            </xdr:spPr>
          </xdr:pic>
        </xdr:grpSp>
      </xdr:grp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16</xdr:col>
      <xdr:colOff>685800</xdr:colOff>
      <xdr:row>51</xdr:row>
      <xdr:rowOff>228600</xdr:rowOff>
    </xdr:from>
    <xdr:ext cx="3714750" cy="504825"/>
    <xdr:pic>
      <xdr:nvPicPr>
        <xdr:cNvPr id="2" name="image5.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266700</xdr:colOff>
      <xdr:row>52</xdr:row>
      <xdr:rowOff>0</xdr:rowOff>
    </xdr:from>
    <xdr:ext cx="3228975" cy="504825"/>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18</xdr:row>
      <xdr:rowOff>219075</xdr:rowOff>
    </xdr:from>
    <xdr:ext cx="3476625" cy="5524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38100</xdr:colOff>
      <xdr:row>37</xdr:row>
      <xdr:rowOff>219075</xdr:rowOff>
    </xdr:from>
    <xdr:ext cx="3476625" cy="552450"/>
    <xdr:pic>
      <xdr:nvPicPr>
        <xdr:cNvPr id="3"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9525</xdr:colOff>
      <xdr:row>28</xdr:row>
      <xdr:rowOff>0</xdr:rowOff>
    </xdr:from>
    <xdr:ext cx="3238500" cy="5048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9525</xdr:colOff>
      <xdr:row>57</xdr:row>
      <xdr:rowOff>0</xdr:rowOff>
    </xdr:from>
    <xdr:ext cx="3238500" cy="504825"/>
    <xdr:pic>
      <xdr:nvPicPr>
        <xdr:cNvPr id="3"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28</xdr:row>
      <xdr:rowOff>9525</xdr:rowOff>
    </xdr:from>
    <xdr:ext cx="3581400" cy="495300"/>
    <xdr:pic>
      <xdr:nvPicPr>
        <xdr:cNvPr id="4" name="image5.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57</xdr:row>
      <xdr:rowOff>9525</xdr:rowOff>
    </xdr:from>
    <xdr:ext cx="3581400" cy="495300"/>
    <xdr:pic>
      <xdr:nvPicPr>
        <xdr:cNvPr id="5" name="image5.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47625</xdr:colOff>
      <xdr:row>6</xdr:row>
      <xdr:rowOff>866775</xdr:rowOff>
    </xdr:from>
    <xdr:ext cx="38804850" cy="876300"/>
    <xdr:grpSp>
      <xdr:nvGrpSpPr>
        <xdr:cNvPr id="2" name="Shape 2"/>
        <xdr:cNvGrpSpPr/>
      </xdr:nvGrpSpPr>
      <xdr:grpSpPr>
        <a:xfrm>
          <a:off x="0" y="3341850"/>
          <a:ext cx="10692000" cy="876300"/>
          <a:chOff x="0" y="3341850"/>
          <a:chExt cx="10692000" cy="876300"/>
        </a:xfrm>
      </xdr:grpSpPr>
      <xdr:grpSp>
        <xdr:nvGrpSpPr>
          <xdr:cNvPr id="35" name="Shape 35"/>
          <xdr:cNvGrpSpPr/>
        </xdr:nvGrpSpPr>
        <xdr:grpSpPr>
          <a:xfrm>
            <a:off x="0" y="3341850"/>
            <a:ext cx="10692000" cy="876300"/>
            <a:chOff x="0" y="3341850"/>
            <a:chExt cx="10692000" cy="876300"/>
          </a:xfrm>
        </xdr:grpSpPr>
        <xdr:sp macro="" textlink="">
          <xdr:nvSpPr>
            <xdr:cNvPr id="15" name="Shape 15"/>
            <xdr:cNvSpPr/>
          </xdr:nvSpPr>
          <xdr:spPr>
            <a:xfrm>
              <a:off x="0" y="3341850"/>
              <a:ext cx="10692000"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6" name="Shape 36"/>
            <xdr:cNvGrpSpPr/>
          </xdr:nvGrpSpPr>
          <xdr:grpSpPr>
            <a:xfrm>
              <a:off x="0" y="3341850"/>
              <a:ext cx="10692000" cy="876300"/>
              <a:chOff x="6" y="1042"/>
              <a:chExt cx="3564" cy="90"/>
            </a:xfrm>
          </xdr:grpSpPr>
          <xdr:sp macro="" textlink="">
            <xdr:nvSpPr>
              <xdr:cNvPr id="37" name="Shape 37"/>
              <xdr:cNvSpPr/>
            </xdr:nvSpPr>
            <xdr:spPr>
              <a:xfrm>
                <a:off x="6" y="1042"/>
                <a:ext cx="3550" cy="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8" name="Shape 38"/>
              <xdr:cNvGrpSpPr/>
            </xdr:nvGrpSpPr>
            <xdr:grpSpPr>
              <a:xfrm>
                <a:off x="6" y="1042"/>
                <a:ext cx="1774" cy="90"/>
                <a:chOff x="6" y="1042"/>
                <a:chExt cx="1774" cy="90"/>
              </a:xfrm>
            </xdr:grpSpPr>
            <xdr:pic>
              <xdr:nvPicPr>
                <xdr:cNvPr id="39" name="Shape 39"/>
                <xdr:cNvPicPr preferRelativeResize="0"/>
              </xdr:nvPicPr>
              <xdr:blipFill rotWithShape="1">
                <a:blip xmlns:r="http://schemas.openxmlformats.org/officeDocument/2006/relationships" r:embed="rId1">
                  <a:alphaModFix/>
                </a:blip>
                <a:srcRect/>
                <a:stretch/>
              </xdr:blipFill>
              <xdr:spPr>
                <a:xfrm>
                  <a:off x="6" y="1042"/>
                  <a:ext cx="508" cy="90"/>
                </a:xfrm>
                <a:prstGeom prst="rect">
                  <a:avLst/>
                </a:prstGeom>
                <a:noFill/>
                <a:ln>
                  <a:noFill/>
                </a:ln>
              </xdr:spPr>
            </xdr:pic>
            <xdr:pic>
              <xdr:nvPicPr>
                <xdr:cNvPr id="40" name="Shape 40"/>
                <xdr:cNvPicPr preferRelativeResize="0"/>
              </xdr:nvPicPr>
              <xdr:blipFill rotWithShape="1">
                <a:blip xmlns:r="http://schemas.openxmlformats.org/officeDocument/2006/relationships" r:embed="rId2">
                  <a:alphaModFix/>
                </a:blip>
                <a:srcRect/>
                <a:stretch/>
              </xdr:blipFill>
              <xdr:spPr>
                <a:xfrm>
                  <a:off x="1208" y="1042"/>
                  <a:ext cx="572" cy="90"/>
                </a:xfrm>
                <a:prstGeom prst="rect">
                  <a:avLst/>
                </a:prstGeom>
                <a:noFill/>
                <a:ln>
                  <a:noFill/>
                </a:ln>
              </xdr:spPr>
            </xdr:pic>
          </xdr:grpSp>
          <xdr:grpSp>
            <xdr:nvGrpSpPr>
              <xdr:cNvPr id="41" name="Shape 41"/>
              <xdr:cNvGrpSpPr/>
            </xdr:nvGrpSpPr>
            <xdr:grpSpPr>
              <a:xfrm>
                <a:off x="1796" y="1042"/>
                <a:ext cx="1774" cy="90"/>
                <a:chOff x="6" y="1042"/>
                <a:chExt cx="1774" cy="90"/>
              </a:xfrm>
            </xdr:grpSpPr>
            <xdr:pic>
              <xdr:nvPicPr>
                <xdr:cNvPr id="42" name="Shape 42"/>
                <xdr:cNvPicPr preferRelativeResize="0"/>
              </xdr:nvPicPr>
              <xdr:blipFill rotWithShape="1">
                <a:blip xmlns:r="http://schemas.openxmlformats.org/officeDocument/2006/relationships" r:embed="rId1">
                  <a:alphaModFix/>
                </a:blip>
                <a:srcRect/>
                <a:stretch/>
              </xdr:blipFill>
              <xdr:spPr>
                <a:xfrm>
                  <a:off x="6" y="1042"/>
                  <a:ext cx="508" cy="90"/>
                </a:xfrm>
                <a:prstGeom prst="rect">
                  <a:avLst/>
                </a:prstGeom>
                <a:noFill/>
                <a:ln>
                  <a:noFill/>
                </a:ln>
              </xdr:spPr>
            </xdr:pic>
            <xdr:pic>
              <xdr:nvPicPr>
                <xdr:cNvPr id="43" name="Shape 43"/>
                <xdr:cNvPicPr preferRelativeResize="0"/>
              </xdr:nvPicPr>
              <xdr:blipFill rotWithShape="1">
                <a:blip xmlns:r="http://schemas.openxmlformats.org/officeDocument/2006/relationships" r:embed="rId2">
                  <a:alphaModFix/>
                </a:blip>
                <a:srcRect/>
                <a:stretch/>
              </xdr:blipFill>
              <xdr:spPr>
                <a:xfrm>
                  <a:off x="1208" y="1042"/>
                  <a:ext cx="572" cy="90"/>
                </a:xfrm>
                <a:prstGeom prst="rect">
                  <a:avLst/>
                </a:prstGeom>
                <a:noFill/>
                <a:ln>
                  <a:noFill/>
                </a:ln>
              </xdr:spPr>
            </xdr:pic>
          </xdr:grpSp>
        </xdr:grpSp>
      </xdr:grpSp>
    </xdr:grpSp>
    <xdr:clientData fLocksWithSheet="0"/>
  </xdr:oneCellAnchor>
  <xdr:oneCellAnchor>
    <xdr:from>
      <xdr:col>0</xdr:col>
      <xdr:colOff>47625</xdr:colOff>
      <xdr:row>15</xdr:row>
      <xdr:rowOff>857250</xdr:rowOff>
    </xdr:from>
    <xdr:ext cx="38804850" cy="857250"/>
    <xdr:grpSp>
      <xdr:nvGrpSpPr>
        <xdr:cNvPr id="3" name="Shape 2"/>
        <xdr:cNvGrpSpPr/>
      </xdr:nvGrpSpPr>
      <xdr:grpSpPr>
        <a:xfrm>
          <a:off x="0" y="3351375"/>
          <a:ext cx="10692000" cy="857250"/>
          <a:chOff x="0" y="3351375"/>
          <a:chExt cx="10692000" cy="857250"/>
        </a:xfrm>
      </xdr:grpSpPr>
      <xdr:grpSp>
        <xdr:nvGrpSpPr>
          <xdr:cNvPr id="44" name="Shape 44"/>
          <xdr:cNvGrpSpPr/>
        </xdr:nvGrpSpPr>
        <xdr:grpSpPr>
          <a:xfrm>
            <a:off x="0" y="3351375"/>
            <a:ext cx="10692000" cy="857250"/>
            <a:chOff x="0" y="3351375"/>
            <a:chExt cx="10692000" cy="857250"/>
          </a:xfrm>
        </xdr:grpSpPr>
        <xdr:sp macro="" textlink="">
          <xdr:nvSpPr>
            <xdr:cNvPr id="4" name="Shape 15"/>
            <xdr:cNvSpPr/>
          </xdr:nvSpPr>
          <xdr:spPr>
            <a:xfrm>
              <a:off x="0" y="3351375"/>
              <a:ext cx="10692000" cy="857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5" name="Shape 45"/>
            <xdr:cNvGrpSpPr/>
          </xdr:nvGrpSpPr>
          <xdr:grpSpPr>
            <a:xfrm>
              <a:off x="0" y="3351375"/>
              <a:ext cx="10692000" cy="857250"/>
              <a:chOff x="6" y="1042"/>
              <a:chExt cx="3564" cy="90"/>
            </a:xfrm>
          </xdr:grpSpPr>
          <xdr:sp macro="" textlink="">
            <xdr:nvSpPr>
              <xdr:cNvPr id="46" name="Shape 46"/>
              <xdr:cNvSpPr/>
            </xdr:nvSpPr>
            <xdr:spPr>
              <a:xfrm>
                <a:off x="6" y="1042"/>
                <a:ext cx="3550" cy="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7" name="Shape 47"/>
              <xdr:cNvGrpSpPr/>
            </xdr:nvGrpSpPr>
            <xdr:grpSpPr>
              <a:xfrm>
                <a:off x="6" y="1042"/>
                <a:ext cx="1774" cy="90"/>
                <a:chOff x="6" y="1042"/>
                <a:chExt cx="1774" cy="90"/>
              </a:xfrm>
            </xdr:grpSpPr>
            <xdr:pic>
              <xdr:nvPicPr>
                <xdr:cNvPr id="48" name="Shape 48"/>
                <xdr:cNvPicPr preferRelativeResize="0"/>
              </xdr:nvPicPr>
              <xdr:blipFill rotWithShape="1">
                <a:blip xmlns:r="http://schemas.openxmlformats.org/officeDocument/2006/relationships" r:embed="rId1">
                  <a:alphaModFix/>
                </a:blip>
                <a:srcRect/>
                <a:stretch/>
              </xdr:blipFill>
              <xdr:spPr>
                <a:xfrm>
                  <a:off x="6" y="1042"/>
                  <a:ext cx="508" cy="90"/>
                </a:xfrm>
                <a:prstGeom prst="rect">
                  <a:avLst/>
                </a:prstGeom>
                <a:noFill/>
                <a:ln>
                  <a:noFill/>
                </a:ln>
              </xdr:spPr>
            </xdr:pic>
            <xdr:pic>
              <xdr:nvPicPr>
                <xdr:cNvPr id="49" name="Shape 49"/>
                <xdr:cNvPicPr preferRelativeResize="0"/>
              </xdr:nvPicPr>
              <xdr:blipFill rotWithShape="1">
                <a:blip xmlns:r="http://schemas.openxmlformats.org/officeDocument/2006/relationships" r:embed="rId2">
                  <a:alphaModFix/>
                </a:blip>
                <a:srcRect/>
                <a:stretch/>
              </xdr:blipFill>
              <xdr:spPr>
                <a:xfrm>
                  <a:off x="1208" y="1042"/>
                  <a:ext cx="572" cy="90"/>
                </a:xfrm>
                <a:prstGeom prst="rect">
                  <a:avLst/>
                </a:prstGeom>
                <a:noFill/>
                <a:ln>
                  <a:noFill/>
                </a:ln>
              </xdr:spPr>
            </xdr:pic>
          </xdr:grpSp>
          <xdr:grpSp>
            <xdr:nvGrpSpPr>
              <xdr:cNvPr id="50" name="Shape 50"/>
              <xdr:cNvGrpSpPr/>
            </xdr:nvGrpSpPr>
            <xdr:grpSpPr>
              <a:xfrm>
                <a:off x="1796" y="1042"/>
                <a:ext cx="1774" cy="90"/>
                <a:chOff x="6" y="1042"/>
                <a:chExt cx="1774" cy="90"/>
              </a:xfrm>
            </xdr:grpSpPr>
            <xdr:pic>
              <xdr:nvPicPr>
                <xdr:cNvPr id="51" name="Shape 51"/>
                <xdr:cNvPicPr preferRelativeResize="0"/>
              </xdr:nvPicPr>
              <xdr:blipFill rotWithShape="1">
                <a:blip xmlns:r="http://schemas.openxmlformats.org/officeDocument/2006/relationships" r:embed="rId1">
                  <a:alphaModFix/>
                </a:blip>
                <a:srcRect/>
                <a:stretch/>
              </xdr:blipFill>
              <xdr:spPr>
                <a:xfrm>
                  <a:off x="6" y="1042"/>
                  <a:ext cx="508" cy="90"/>
                </a:xfrm>
                <a:prstGeom prst="rect">
                  <a:avLst/>
                </a:prstGeom>
                <a:noFill/>
                <a:ln>
                  <a:noFill/>
                </a:ln>
              </xdr:spPr>
            </xdr:pic>
            <xdr:pic>
              <xdr:nvPicPr>
                <xdr:cNvPr id="52" name="Shape 52"/>
                <xdr:cNvPicPr preferRelativeResize="0"/>
              </xdr:nvPicPr>
              <xdr:blipFill rotWithShape="1">
                <a:blip xmlns:r="http://schemas.openxmlformats.org/officeDocument/2006/relationships" r:embed="rId2">
                  <a:alphaModFix/>
                </a:blip>
                <a:srcRect/>
                <a:stretch/>
              </xdr:blipFill>
              <xdr:spPr>
                <a:xfrm>
                  <a:off x="1208" y="1042"/>
                  <a:ext cx="572" cy="90"/>
                </a:xfrm>
                <a:prstGeom prst="rect">
                  <a:avLst/>
                </a:prstGeom>
                <a:noFill/>
                <a:ln>
                  <a:noFill/>
                </a:ln>
              </xdr:spPr>
            </xdr:pic>
          </xdr:grpSp>
        </xdr:grpSp>
      </xdr:grpSp>
    </xdr:grpSp>
    <xdr:clientData fLocksWithSheet="0"/>
  </xdr:oneCellAnchor>
  <xdr:oneCellAnchor>
    <xdr:from>
      <xdr:col>0</xdr:col>
      <xdr:colOff>47625</xdr:colOff>
      <xdr:row>24</xdr:row>
      <xdr:rowOff>857250</xdr:rowOff>
    </xdr:from>
    <xdr:ext cx="38804850" cy="857250"/>
    <xdr:grpSp>
      <xdr:nvGrpSpPr>
        <xdr:cNvPr id="5" name="Shape 2"/>
        <xdr:cNvGrpSpPr/>
      </xdr:nvGrpSpPr>
      <xdr:grpSpPr>
        <a:xfrm>
          <a:off x="0" y="3351375"/>
          <a:ext cx="10692000" cy="857250"/>
          <a:chOff x="0" y="3351375"/>
          <a:chExt cx="10692000" cy="857250"/>
        </a:xfrm>
      </xdr:grpSpPr>
      <xdr:grpSp>
        <xdr:nvGrpSpPr>
          <xdr:cNvPr id="53" name="Shape 53"/>
          <xdr:cNvGrpSpPr/>
        </xdr:nvGrpSpPr>
        <xdr:grpSpPr>
          <a:xfrm>
            <a:off x="0" y="3351375"/>
            <a:ext cx="10692000" cy="857250"/>
            <a:chOff x="0" y="3351375"/>
            <a:chExt cx="10692000" cy="857250"/>
          </a:xfrm>
        </xdr:grpSpPr>
        <xdr:sp macro="" textlink="">
          <xdr:nvSpPr>
            <xdr:cNvPr id="6" name="Shape 15"/>
            <xdr:cNvSpPr/>
          </xdr:nvSpPr>
          <xdr:spPr>
            <a:xfrm>
              <a:off x="0" y="3351375"/>
              <a:ext cx="10692000" cy="857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4" name="Shape 54"/>
            <xdr:cNvGrpSpPr/>
          </xdr:nvGrpSpPr>
          <xdr:grpSpPr>
            <a:xfrm>
              <a:off x="0" y="3351375"/>
              <a:ext cx="10692000" cy="857250"/>
              <a:chOff x="6" y="1042"/>
              <a:chExt cx="3564" cy="90"/>
            </a:xfrm>
          </xdr:grpSpPr>
          <xdr:sp macro="" textlink="">
            <xdr:nvSpPr>
              <xdr:cNvPr id="55" name="Shape 55"/>
              <xdr:cNvSpPr/>
            </xdr:nvSpPr>
            <xdr:spPr>
              <a:xfrm>
                <a:off x="6" y="1042"/>
                <a:ext cx="3550" cy="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6" name="Shape 56"/>
              <xdr:cNvGrpSpPr/>
            </xdr:nvGrpSpPr>
            <xdr:grpSpPr>
              <a:xfrm>
                <a:off x="6" y="1042"/>
                <a:ext cx="1774" cy="90"/>
                <a:chOff x="6" y="1042"/>
                <a:chExt cx="1774" cy="90"/>
              </a:xfrm>
            </xdr:grpSpPr>
            <xdr:pic>
              <xdr:nvPicPr>
                <xdr:cNvPr id="57" name="Shape 57"/>
                <xdr:cNvPicPr preferRelativeResize="0"/>
              </xdr:nvPicPr>
              <xdr:blipFill rotWithShape="1">
                <a:blip xmlns:r="http://schemas.openxmlformats.org/officeDocument/2006/relationships" r:embed="rId1">
                  <a:alphaModFix/>
                </a:blip>
                <a:srcRect/>
                <a:stretch/>
              </xdr:blipFill>
              <xdr:spPr>
                <a:xfrm>
                  <a:off x="6" y="1042"/>
                  <a:ext cx="508" cy="90"/>
                </a:xfrm>
                <a:prstGeom prst="rect">
                  <a:avLst/>
                </a:prstGeom>
                <a:noFill/>
                <a:ln>
                  <a:noFill/>
                </a:ln>
              </xdr:spPr>
            </xdr:pic>
            <xdr:pic>
              <xdr:nvPicPr>
                <xdr:cNvPr id="58" name="Shape 58"/>
                <xdr:cNvPicPr preferRelativeResize="0"/>
              </xdr:nvPicPr>
              <xdr:blipFill rotWithShape="1">
                <a:blip xmlns:r="http://schemas.openxmlformats.org/officeDocument/2006/relationships" r:embed="rId2">
                  <a:alphaModFix/>
                </a:blip>
                <a:srcRect/>
                <a:stretch/>
              </xdr:blipFill>
              <xdr:spPr>
                <a:xfrm>
                  <a:off x="1208" y="1042"/>
                  <a:ext cx="572" cy="90"/>
                </a:xfrm>
                <a:prstGeom prst="rect">
                  <a:avLst/>
                </a:prstGeom>
                <a:noFill/>
                <a:ln>
                  <a:noFill/>
                </a:ln>
              </xdr:spPr>
            </xdr:pic>
          </xdr:grpSp>
          <xdr:grpSp>
            <xdr:nvGrpSpPr>
              <xdr:cNvPr id="59" name="Shape 59"/>
              <xdr:cNvGrpSpPr/>
            </xdr:nvGrpSpPr>
            <xdr:grpSpPr>
              <a:xfrm>
                <a:off x="1796" y="1042"/>
                <a:ext cx="1774" cy="90"/>
                <a:chOff x="6" y="1042"/>
                <a:chExt cx="1774" cy="90"/>
              </a:xfrm>
            </xdr:grpSpPr>
            <xdr:pic>
              <xdr:nvPicPr>
                <xdr:cNvPr id="60" name="Shape 60"/>
                <xdr:cNvPicPr preferRelativeResize="0"/>
              </xdr:nvPicPr>
              <xdr:blipFill rotWithShape="1">
                <a:blip xmlns:r="http://schemas.openxmlformats.org/officeDocument/2006/relationships" r:embed="rId1">
                  <a:alphaModFix/>
                </a:blip>
                <a:srcRect/>
                <a:stretch/>
              </xdr:blipFill>
              <xdr:spPr>
                <a:xfrm>
                  <a:off x="6" y="1042"/>
                  <a:ext cx="508" cy="90"/>
                </a:xfrm>
                <a:prstGeom prst="rect">
                  <a:avLst/>
                </a:prstGeom>
                <a:noFill/>
                <a:ln>
                  <a:noFill/>
                </a:ln>
              </xdr:spPr>
            </xdr:pic>
            <xdr:pic>
              <xdr:nvPicPr>
                <xdr:cNvPr id="61" name="Shape 61"/>
                <xdr:cNvPicPr preferRelativeResize="0"/>
              </xdr:nvPicPr>
              <xdr:blipFill rotWithShape="1">
                <a:blip xmlns:r="http://schemas.openxmlformats.org/officeDocument/2006/relationships" r:embed="rId2">
                  <a:alphaModFix/>
                </a:blip>
                <a:srcRect/>
                <a:stretch/>
              </xdr:blipFill>
              <xdr:spPr>
                <a:xfrm>
                  <a:off x="1208" y="1042"/>
                  <a:ext cx="572" cy="90"/>
                </a:xfrm>
                <a:prstGeom prst="rect">
                  <a:avLst/>
                </a:prstGeom>
                <a:noFill/>
                <a:ln>
                  <a:noFill/>
                </a:ln>
              </xdr:spPr>
            </xdr:pic>
          </xdr:grpSp>
        </xdr:grpSp>
      </xdr:grpSp>
    </xdr:grpSp>
    <xdr:clientData fLocksWithSheet="0"/>
  </xdr:oneCellAnchor>
  <xdr:oneCellAnchor>
    <xdr:from>
      <xdr:col>0</xdr:col>
      <xdr:colOff>47625</xdr:colOff>
      <xdr:row>33</xdr:row>
      <xdr:rowOff>857250</xdr:rowOff>
    </xdr:from>
    <xdr:ext cx="38804850" cy="857250"/>
    <xdr:grpSp>
      <xdr:nvGrpSpPr>
        <xdr:cNvPr id="7" name="Shape 2"/>
        <xdr:cNvGrpSpPr/>
      </xdr:nvGrpSpPr>
      <xdr:grpSpPr>
        <a:xfrm>
          <a:off x="0" y="3351375"/>
          <a:ext cx="10692000" cy="857250"/>
          <a:chOff x="0" y="3351375"/>
          <a:chExt cx="10692000" cy="857250"/>
        </a:xfrm>
      </xdr:grpSpPr>
      <xdr:grpSp>
        <xdr:nvGrpSpPr>
          <xdr:cNvPr id="62" name="Shape 62"/>
          <xdr:cNvGrpSpPr/>
        </xdr:nvGrpSpPr>
        <xdr:grpSpPr>
          <a:xfrm>
            <a:off x="0" y="3351375"/>
            <a:ext cx="10692000" cy="857250"/>
            <a:chOff x="0" y="3351375"/>
            <a:chExt cx="10692000" cy="857250"/>
          </a:xfrm>
        </xdr:grpSpPr>
        <xdr:sp macro="" textlink="">
          <xdr:nvSpPr>
            <xdr:cNvPr id="8" name="Shape 15"/>
            <xdr:cNvSpPr/>
          </xdr:nvSpPr>
          <xdr:spPr>
            <a:xfrm>
              <a:off x="0" y="3351375"/>
              <a:ext cx="10692000" cy="857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3" name="Shape 63"/>
            <xdr:cNvGrpSpPr/>
          </xdr:nvGrpSpPr>
          <xdr:grpSpPr>
            <a:xfrm>
              <a:off x="0" y="3351375"/>
              <a:ext cx="10692000" cy="857250"/>
              <a:chOff x="6" y="1042"/>
              <a:chExt cx="3564" cy="90"/>
            </a:xfrm>
          </xdr:grpSpPr>
          <xdr:sp macro="" textlink="">
            <xdr:nvSpPr>
              <xdr:cNvPr id="64" name="Shape 64"/>
              <xdr:cNvSpPr/>
            </xdr:nvSpPr>
            <xdr:spPr>
              <a:xfrm>
                <a:off x="6" y="1042"/>
                <a:ext cx="3550" cy="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5" name="Shape 65"/>
              <xdr:cNvGrpSpPr/>
            </xdr:nvGrpSpPr>
            <xdr:grpSpPr>
              <a:xfrm>
                <a:off x="6" y="1042"/>
                <a:ext cx="1774" cy="90"/>
                <a:chOff x="6" y="1042"/>
                <a:chExt cx="1774" cy="90"/>
              </a:xfrm>
            </xdr:grpSpPr>
            <xdr:pic>
              <xdr:nvPicPr>
                <xdr:cNvPr id="66" name="Shape 66"/>
                <xdr:cNvPicPr preferRelativeResize="0"/>
              </xdr:nvPicPr>
              <xdr:blipFill rotWithShape="1">
                <a:blip xmlns:r="http://schemas.openxmlformats.org/officeDocument/2006/relationships" r:embed="rId1">
                  <a:alphaModFix/>
                </a:blip>
                <a:srcRect/>
                <a:stretch/>
              </xdr:blipFill>
              <xdr:spPr>
                <a:xfrm>
                  <a:off x="6" y="1042"/>
                  <a:ext cx="508" cy="90"/>
                </a:xfrm>
                <a:prstGeom prst="rect">
                  <a:avLst/>
                </a:prstGeom>
                <a:noFill/>
                <a:ln>
                  <a:noFill/>
                </a:ln>
              </xdr:spPr>
            </xdr:pic>
            <xdr:pic>
              <xdr:nvPicPr>
                <xdr:cNvPr id="67" name="Shape 67"/>
                <xdr:cNvPicPr preferRelativeResize="0"/>
              </xdr:nvPicPr>
              <xdr:blipFill rotWithShape="1">
                <a:blip xmlns:r="http://schemas.openxmlformats.org/officeDocument/2006/relationships" r:embed="rId2">
                  <a:alphaModFix/>
                </a:blip>
                <a:srcRect/>
                <a:stretch/>
              </xdr:blipFill>
              <xdr:spPr>
                <a:xfrm>
                  <a:off x="1208" y="1042"/>
                  <a:ext cx="572" cy="90"/>
                </a:xfrm>
                <a:prstGeom prst="rect">
                  <a:avLst/>
                </a:prstGeom>
                <a:noFill/>
                <a:ln>
                  <a:noFill/>
                </a:ln>
              </xdr:spPr>
            </xdr:pic>
          </xdr:grpSp>
          <xdr:grpSp>
            <xdr:nvGrpSpPr>
              <xdr:cNvPr id="68" name="Shape 68"/>
              <xdr:cNvGrpSpPr/>
            </xdr:nvGrpSpPr>
            <xdr:grpSpPr>
              <a:xfrm>
                <a:off x="1796" y="1042"/>
                <a:ext cx="1774" cy="90"/>
                <a:chOff x="6" y="1042"/>
                <a:chExt cx="1774" cy="90"/>
              </a:xfrm>
            </xdr:grpSpPr>
            <xdr:pic>
              <xdr:nvPicPr>
                <xdr:cNvPr id="69" name="Shape 69"/>
                <xdr:cNvPicPr preferRelativeResize="0"/>
              </xdr:nvPicPr>
              <xdr:blipFill rotWithShape="1">
                <a:blip xmlns:r="http://schemas.openxmlformats.org/officeDocument/2006/relationships" r:embed="rId1">
                  <a:alphaModFix/>
                </a:blip>
                <a:srcRect/>
                <a:stretch/>
              </xdr:blipFill>
              <xdr:spPr>
                <a:xfrm>
                  <a:off x="6" y="1042"/>
                  <a:ext cx="508" cy="90"/>
                </a:xfrm>
                <a:prstGeom prst="rect">
                  <a:avLst/>
                </a:prstGeom>
                <a:noFill/>
                <a:ln>
                  <a:noFill/>
                </a:ln>
              </xdr:spPr>
            </xdr:pic>
            <xdr:pic>
              <xdr:nvPicPr>
                <xdr:cNvPr id="70" name="Shape 70"/>
                <xdr:cNvPicPr preferRelativeResize="0"/>
              </xdr:nvPicPr>
              <xdr:blipFill rotWithShape="1">
                <a:blip xmlns:r="http://schemas.openxmlformats.org/officeDocument/2006/relationships" r:embed="rId2">
                  <a:alphaModFix/>
                </a:blip>
                <a:srcRect/>
                <a:stretch/>
              </xdr:blipFill>
              <xdr:spPr>
                <a:xfrm>
                  <a:off x="1208" y="1042"/>
                  <a:ext cx="572" cy="90"/>
                </a:xfrm>
                <a:prstGeom prst="rect">
                  <a:avLst/>
                </a:prstGeom>
                <a:noFill/>
                <a:ln>
                  <a:noFill/>
                </a:ln>
              </xdr:spPr>
            </xdr:pic>
          </xdr:grpSp>
        </xdr:grpSp>
      </xdr:grpSp>
    </xdr:grpSp>
    <xdr:clientData fLocksWithSheet="0"/>
  </xdr:oneCellAnchor>
  <xdr:oneCellAnchor>
    <xdr:from>
      <xdr:col>0</xdr:col>
      <xdr:colOff>47625</xdr:colOff>
      <xdr:row>42</xdr:row>
      <xdr:rowOff>857250</xdr:rowOff>
    </xdr:from>
    <xdr:ext cx="38804850" cy="857250"/>
    <xdr:grpSp>
      <xdr:nvGrpSpPr>
        <xdr:cNvPr id="9" name="Shape 2"/>
        <xdr:cNvGrpSpPr/>
      </xdr:nvGrpSpPr>
      <xdr:grpSpPr>
        <a:xfrm>
          <a:off x="0" y="3351375"/>
          <a:ext cx="10692000" cy="857250"/>
          <a:chOff x="0" y="3351375"/>
          <a:chExt cx="10692000" cy="857250"/>
        </a:xfrm>
      </xdr:grpSpPr>
      <xdr:grpSp>
        <xdr:nvGrpSpPr>
          <xdr:cNvPr id="71" name="Shape 71"/>
          <xdr:cNvGrpSpPr/>
        </xdr:nvGrpSpPr>
        <xdr:grpSpPr>
          <a:xfrm>
            <a:off x="0" y="3351375"/>
            <a:ext cx="10692000" cy="857250"/>
            <a:chOff x="0" y="3351375"/>
            <a:chExt cx="10692000" cy="857250"/>
          </a:xfrm>
        </xdr:grpSpPr>
        <xdr:sp macro="" textlink="">
          <xdr:nvSpPr>
            <xdr:cNvPr id="10" name="Shape 15"/>
            <xdr:cNvSpPr/>
          </xdr:nvSpPr>
          <xdr:spPr>
            <a:xfrm>
              <a:off x="0" y="3351375"/>
              <a:ext cx="10692000" cy="857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2" name="Shape 72"/>
            <xdr:cNvGrpSpPr/>
          </xdr:nvGrpSpPr>
          <xdr:grpSpPr>
            <a:xfrm>
              <a:off x="0" y="3351375"/>
              <a:ext cx="10692000" cy="857250"/>
              <a:chOff x="6" y="1042"/>
              <a:chExt cx="3564" cy="90"/>
            </a:xfrm>
          </xdr:grpSpPr>
          <xdr:sp macro="" textlink="">
            <xdr:nvSpPr>
              <xdr:cNvPr id="73" name="Shape 73"/>
              <xdr:cNvSpPr/>
            </xdr:nvSpPr>
            <xdr:spPr>
              <a:xfrm>
                <a:off x="6" y="1042"/>
                <a:ext cx="3550" cy="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4" name="Shape 74"/>
              <xdr:cNvGrpSpPr/>
            </xdr:nvGrpSpPr>
            <xdr:grpSpPr>
              <a:xfrm>
                <a:off x="6" y="1042"/>
                <a:ext cx="1774" cy="90"/>
                <a:chOff x="6" y="1042"/>
                <a:chExt cx="1774" cy="90"/>
              </a:xfrm>
            </xdr:grpSpPr>
            <xdr:pic>
              <xdr:nvPicPr>
                <xdr:cNvPr id="75" name="Shape 75"/>
                <xdr:cNvPicPr preferRelativeResize="0"/>
              </xdr:nvPicPr>
              <xdr:blipFill rotWithShape="1">
                <a:blip xmlns:r="http://schemas.openxmlformats.org/officeDocument/2006/relationships" r:embed="rId1">
                  <a:alphaModFix/>
                </a:blip>
                <a:srcRect/>
                <a:stretch/>
              </xdr:blipFill>
              <xdr:spPr>
                <a:xfrm>
                  <a:off x="6" y="1042"/>
                  <a:ext cx="508" cy="90"/>
                </a:xfrm>
                <a:prstGeom prst="rect">
                  <a:avLst/>
                </a:prstGeom>
                <a:noFill/>
                <a:ln>
                  <a:noFill/>
                </a:ln>
              </xdr:spPr>
            </xdr:pic>
            <xdr:pic>
              <xdr:nvPicPr>
                <xdr:cNvPr id="76" name="Shape 76"/>
                <xdr:cNvPicPr preferRelativeResize="0"/>
              </xdr:nvPicPr>
              <xdr:blipFill rotWithShape="1">
                <a:blip xmlns:r="http://schemas.openxmlformats.org/officeDocument/2006/relationships" r:embed="rId2">
                  <a:alphaModFix/>
                </a:blip>
                <a:srcRect/>
                <a:stretch/>
              </xdr:blipFill>
              <xdr:spPr>
                <a:xfrm>
                  <a:off x="1208" y="1042"/>
                  <a:ext cx="572" cy="90"/>
                </a:xfrm>
                <a:prstGeom prst="rect">
                  <a:avLst/>
                </a:prstGeom>
                <a:noFill/>
                <a:ln>
                  <a:noFill/>
                </a:ln>
              </xdr:spPr>
            </xdr:pic>
          </xdr:grpSp>
          <xdr:grpSp>
            <xdr:nvGrpSpPr>
              <xdr:cNvPr id="77" name="Shape 77"/>
              <xdr:cNvGrpSpPr/>
            </xdr:nvGrpSpPr>
            <xdr:grpSpPr>
              <a:xfrm>
                <a:off x="1796" y="1042"/>
                <a:ext cx="1774" cy="90"/>
                <a:chOff x="6" y="1042"/>
                <a:chExt cx="1774" cy="90"/>
              </a:xfrm>
            </xdr:grpSpPr>
            <xdr:pic>
              <xdr:nvPicPr>
                <xdr:cNvPr id="78" name="Shape 78"/>
                <xdr:cNvPicPr preferRelativeResize="0"/>
              </xdr:nvPicPr>
              <xdr:blipFill rotWithShape="1">
                <a:blip xmlns:r="http://schemas.openxmlformats.org/officeDocument/2006/relationships" r:embed="rId1">
                  <a:alphaModFix/>
                </a:blip>
                <a:srcRect/>
                <a:stretch/>
              </xdr:blipFill>
              <xdr:spPr>
                <a:xfrm>
                  <a:off x="6" y="1042"/>
                  <a:ext cx="508" cy="90"/>
                </a:xfrm>
                <a:prstGeom prst="rect">
                  <a:avLst/>
                </a:prstGeom>
                <a:noFill/>
                <a:ln>
                  <a:noFill/>
                </a:ln>
              </xdr:spPr>
            </xdr:pic>
            <xdr:pic>
              <xdr:nvPicPr>
                <xdr:cNvPr id="79" name="Shape 79"/>
                <xdr:cNvPicPr preferRelativeResize="0"/>
              </xdr:nvPicPr>
              <xdr:blipFill rotWithShape="1">
                <a:blip xmlns:r="http://schemas.openxmlformats.org/officeDocument/2006/relationships" r:embed="rId2">
                  <a:alphaModFix/>
                </a:blip>
                <a:srcRect/>
                <a:stretch/>
              </xdr:blipFill>
              <xdr:spPr>
                <a:xfrm>
                  <a:off x="1208" y="1042"/>
                  <a:ext cx="572" cy="90"/>
                </a:xfrm>
                <a:prstGeom prst="rect">
                  <a:avLst/>
                </a:prstGeom>
                <a:noFill/>
                <a:ln>
                  <a:noFill/>
                </a:ln>
              </xdr:spPr>
            </xdr:pic>
          </xdr:grpSp>
        </xdr:grpSp>
      </xdr:grpSp>
    </xdr:grpSp>
    <xdr:clientData fLocksWithSheet="0"/>
  </xdr:oneCellAnchor>
  <xdr:oneCellAnchor>
    <xdr:from>
      <xdr:col>0</xdr:col>
      <xdr:colOff>47625</xdr:colOff>
      <xdr:row>51</xdr:row>
      <xdr:rowOff>838200</xdr:rowOff>
    </xdr:from>
    <xdr:ext cx="38804850" cy="857250"/>
    <xdr:grpSp>
      <xdr:nvGrpSpPr>
        <xdr:cNvPr id="11" name="Shape 2"/>
        <xdr:cNvGrpSpPr/>
      </xdr:nvGrpSpPr>
      <xdr:grpSpPr>
        <a:xfrm>
          <a:off x="0" y="3351375"/>
          <a:ext cx="10692000" cy="857250"/>
          <a:chOff x="0" y="3351375"/>
          <a:chExt cx="10692000" cy="857250"/>
        </a:xfrm>
      </xdr:grpSpPr>
      <xdr:grpSp>
        <xdr:nvGrpSpPr>
          <xdr:cNvPr id="80" name="Shape 80"/>
          <xdr:cNvGrpSpPr/>
        </xdr:nvGrpSpPr>
        <xdr:grpSpPr>
          <a:xfrm>
            <a:off x="0" y="3351375"/>
            <a:ext cx="10692000" cy="857250"/>
            <a:chOff x="0" y="3351375"/>
            <a:chExt cx="10692000" cy="857250"/>
          </a:xfrm>
        </xdr:grpSpPr>
        <xdr:sp macro="" textlink="">
          <xdr:nvSpPr>
            <xdr:cNvPr id="12" name="Shape 15"/>
            <xdr:cNvSpPr/>
          </xdr:nvSpPr>
          <xdr:spPr>
            <a:xfrm>
              <a:off x="0" y="3351375"/>
              <a:ext cx="10692000" cy="857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1" name="Shape 81"/>
            <xdr:cNvGrpSpPr/>
          </xdr:nvGrpSpPr>
          <xdr:grpSpPr>
            <a:xfrm>
              <a:off x="0" y="3351375"/>
              <a:ext cx="10692000" cy="857250"/>
              <a:chOff x="6" y="1042"/>
              <a:chExt cx="3564" cy="90"/>
            </a:xfrm>
          </xdr:grpSpPr>
          <xdr:sp macro="" textlink="">
            <xdr:nvSpPr>
              <xdr:cNvPr id="82" name="Shape 82"/>
              <xdr:cNvSpPr/>
            </xdr:nvSpPr>
            <xdr:spPr>
              <a:xfrm>
                <a:off x="6" y="1042"/>
                <a:ext cx="3550" cy="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3" name="Shape 83"/>
              <xdr:cNvGrpSpPr/>
            </xdr:nvGrpSpPr>
            <xdr:grpSpPr>
              <a:xfrm>
                <a:off x="6" y="1042"/>
                <a:ext cx="1774" cy="90"/>
                <a:chOff x="6" y="1042"/>
                <a:chExt cx="1774" cy="90"/>
              </a:xfrm>
            </xdr:grpSpPr>
            <xdr:pic>
              <xdr:nvPicPr>
                <xdr:cNvPr id="84" name="Shape 84"/>
                <xdr:cNvPicPr preferRelativeResize="0"/>
              </xdr:nvPicPr>
              <xdr:blipFill rotWithShape="1">
                <a:blip xmlns:r="http://schemas.openxmlformats.org/officeDocument/2006/relationships" r:embed="rId1">
                  <a:alphaModFix/>
                </a:blip>
                <a:srcRect/>
                <a:stretch/>
              </xdr:blipFill>
              <xdr:spPr>
                <a:xfrm>
                  <a:off x="6" y="1042"/>
                  <a:ext cx="508" cy="90"/>
                </a:xfrm>
                <a:prstGeom prst="rect">
                  <a:avLst/>
                </a:prstGeom>
                <a:noFill/>
                <a:ln>
                  <a:noFill/>
                </a:ln>
              </xdr:spPr>
            </xdr:pic>
            <xdr:pic>
              <xdr:nvPicPr>
                <xdr:cNvPr id="85" name="Shape 85"/>
                <xdr:cNvPicPr preferRelativeResize="0"/>
              </xdr:nvPicPr>
              <xdr:blipFill rotWithShape="1">
                <a:blip xmlns:r="http://schemas.openxmlformats.org/officeDocument/2006/relationships" r:embed="rId2">
                  <a:alphaModFix/>
                </a:blip>
                <a:srcRect/>
                <a:stretch/>
              </xdr:blipFill>
              <xdr:spPr>
                <a:xfrm>
                  <a:off x="1208" y="1042"/>
                  <a:ext cx="572" cy="90"/>
                </a:xfrm>
                <a:prstGeom prst="rect">
                  <a:avLst/>
                </a:prstGeom>
                <a:noFill/>
                <a:ln>
                  <a:noFill/>
                </a:ln>
              </xdr:spPr>
            </xdr:pic>
          </xdr:grpSp>
          <xdr:grpSp>
            <xdr:nvGrpSpPr>
              <xdr:cNvPr id="86" name="Shape 86"/>
              <xdr:cNvGrpSpPr/>
            </xdr:nvGrpSpPr>
            <xdr:grpSpPr>
              <a:xfrm>
                <a:off x="1796" y="1042"/>
                <a:ext cx="1774" cy="90"/>
                <a:chOff x="6" y="1042"/>
                <a:chExt cx="1774" cy="90"/>
              </a:xfrm>
            </xdr:grpSpPr>
            <xdr:pic>
              <xdr:nvPicPr>
                <xdr:cNvPr id="87" name="Shape 87"/>
                <xdr:cNvPicPr preferRelativeResize="0"/>
              </xdr:nvPicPr>
              <xdr:blipFill rotWithShape="1">
                <a:blip xmlns:r="http://schemas.openxmlformats.org/officeDocument/2006/relationships" r:embed="rId1">
                  <a:alphaModFix/>
                </a:blip>
                <a:srcRect/>
                <a:stretch/>
              </xdr:blipFill>
              <xdr:spPr>
                <a:xfrm>
                  <a:off x="6" y="1042"/>
                  <a:ext cx="508" cy="90"/>
                </a:xfrm>
                <a:prstGeom prst="rect">
                  <a:avLst/>
                </a:prstGeom>
                <a:noFill/>
                <a:ln>
                  <a:noFill/>
                </a:ln>
              </xdr:spPr>
            </xdr:pic>
            <xdr:pic>
              <xdr:nvPicPr>
                <xdr:cNvPr id="88" name="Shape 88"/>
                <xdr:cNvPicPr preferRelativeResize="0"/>
              </xdr:nvPicPr>
              <xdr:blipFill rotWithShape="1">
                <a:blip xmlns:r="http://schemas.openxmlformats.org/officeDocument/2006/relationships" r:embed="rId2">
                  <a:alphaModFix/>
                </a:blip>
                <a:srcRect/>
                <a:stretch/>
              </xdr:blipFill>
              <xdr:spPr>
                <a:xfrm>
                  <a:off x="1208" y="1042"/>
                  <a:ext cx="572" cy="90"/>
                </a:xfrm>
                <a:prstGeom prst="rect">
                  <a:avLst/>
                </a:prstGeom>
                <a:noFill/>
                <a:ln>
                  <a:noFill/>
                </a:ln>
              </xdr:spPr>
            </xdr:pic>
          </xdr:grpSp>
        </xdr:grpSp>
      </xdr:grpSp>
    </xdr:grpSp>
    <xdr:clientData fLocksWithSheet="0"/>
  </xdr:oneCellAnchor>
  <xdr:oneCellAnchor>
    <xdr:from>
      <xdr:col>0</xdr:col>
      <xdr:colOff>47625</xdr:colOff>
      <xdr:row>60</xdr:row>
      <xdr:rowOff>838200</xdr:rowOff>
    </xdr:from>
    <xdr:ext cx="38804850" cy="857250"/>
    <xdr:grpSp>
      <xdr:nvGrpSpPr>
        <xdr:cNvPr id="13" name="Shape 2"/>
        <xdr:cNvGrpSpPr/>
      </xdr:nvGrpSpPr>
      <xdr:grpSpPr>
        <a:xfrm>
          <a:off x="0" y="3351375"/>
          <a:ext cx="10692000" cy="857250"/>
          <a:chOff x="0" y="3351375"/>
          <a:chExt cx="10692000" cy="857250"/>
        </a:xfrm>
      </xdr:grpSpPr>
      <xdr:grpSp>
        <xdr:nvGrpSpPr>
          <xdr:cNvPr id="89" name="Shape 89"/>
          <xdr:cNvGrpSpPr/>
        </xdr:nvGrpSpPr>
        <xdr:grpSpPr>
          <a:xfrm>
            <a:off x="0" y="3351375"/>
            <a:ext cx="10692000" cy="857250"/>
            <a:chOff x="0" y="3351375"/>
            <a:chExt cx="10692000" cy="857250"/>
          </a:xfrm>
        </xdr:grpSpPr>
        <xdr:sp macro="" textlink="">
          <xdr:nvSpPr>
            <xdr:cNvPr id="14" name="Shape 15"/>
            <xdr:cNvSpPr/>
          </xdr:nvSpPr>
          <xdr:spPr>
            <a:xfrm>
              <a:off x="0" y="3351375"/>
              <a:ext cx="10692000" cy="857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90" name="Shape 90"/>
            <xdr:cNvGrpSpPr/>
          </xdr:nvGrpSpPr>
          <xdr:grpSpPr>
            <a:xfrm>
              <a:off x="0" y="3351375"/>
              <a:ext cx="10692000" cy="857250"/>
              <a:chOff x="6" y="1042"/>
              <a:chExt cx="3564" cy="90"/>
            </a:xfrm>
          </xdr:grpSpPr>
          <xdr:sp macro="" textlink="">
            <xdr:nvSpPr>
              <xdr:cNvPr id="91" name="Shape 91"/>
              <xdr:cNvSpPr/>
            </xdr:nvSpPr>
            <xdr:spPr>
              <a:xfrm>
                <a:off x="6" y="1042"/>
                <a:ext cx="3550" cy="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2" name="Shape 92"/>
              <xdr:cNvGrpSpPr/>
            </xdr:nvGrpSpPr>
            <xdr:grpSpPr>
              <a:xfrm>
                <a:off x="6" y="1042"/>
                <a:ext cx="1774" cy="90"/>
                <a:chOff x="6" y="1042"/>
                <a:chExt cx="1774" cy="90"/>
              </a:xfrm>
            </xdr:grpSpPr>
            <xdr:pic>
              <xdr:nvPicPr>
                <xdr:cNvPr id="93" name="Shape 93"/>
                <xdr:cNvPicPr preferRelativeResize="0"/>
              </xdr:nvPicPr>
              <xdr:blipFill rotWithShape="1">
                <a:blip xmlns:r="http://schemas.openxmlformats.org/officeDocument/2006/relationships" r:embed="rId2">
                  <a:alphaModFix/>
                </a:blip>
                <a:srcRect/>
                <a:stretch/>
              </xdr:blipFill>
              <xdr:spPr>
                <a:xfrm>
                  <a:off x="1208" y="1042"/>
                  <a:ext cx="572" cy="90"/>
                </a:xfrm>
                <a:prstGeom prst="rect">
                  <a:avLst/>
                </a:prstGeom>
                <a:noFill/>
                <a:ln>
                  <a:noFill/>
                </a:ln>
              </xdr:spPr>
            </xdr:pic>
            <xdr:pic>
              <xdr:nvPicPr>
                <xdr:cNvPr id="94" name="Shape 94"/>
                <xdr:cNvPicPr preferRelativeResize="0"/>
              </xdr:nvPicPr>
              <xdr:blipFill rotWithShape="1">
                <a:blip xmlns:r="http://schemas.openxmlformats.org/officeDocument/2006/relationships" r:embed="rId1">
                  <a:alphaModFix/>
                </a:blip>
                <a:srcRect/>
                <a:stretch/>
              </xdr:blipFill>
              <xdr:spPr>
                <a:xfrm>
                  <a:off x="6" y="1042"/>
                  <a:ext cx="508" cy="90"/>
                </a:xfrm>
                <a:prstGeom prst="rect">
                  <a:avLst/>
                </a:prstGeom>
                <a:noFill/>
                <a:ln>
                  <a:noFill/>
                </a:ln>
              </xdr:spPr>
            </xdr:pic>
          </xdr:grpSp>
          <xdr:pic>
            <xdr:nvPicPr>
              <xdr:cNvPr id="95" name="Shape 95"/>
              <xdr:cNvPicPr preferRelativeResize="0"/>
            </xdr:nvPicPr>
            <xdr:blipFill rotWithShape="1">
              <a:blip xmlns:r="http://schemas.openxmlformats.org/officeDocument/2006/relationships" r:embed="rId2">
                <a:alphaModFix/>
              </a:blip>
              <a:srcRect/>
              <a:stretch/>
            </xdr:blipFill>
            <xdr:spPr>
              <a:xfrm>
                <a:off x="1208" y="1042"/>
                <a:ext cx="572" cy="90"/>
              </a:xfrm>
              <a:prstGeom prst="rect">
                <a:avLst/>
              </a:prstGeom>
              <a:noFill/>
              <a:ln>
                <a:noFill/>
              </a:ln>
            </xdr:spPr>
          </xdr:pic>
          <xdr:grpSp>
            <xdr:nvGrpSpPr>
              <xdr:cNvPr id="96" name="Shape 96"/>
              <xdr:cNvGrpSpPr/>
            </xdr:nvGrpSpPr>
            <xdr:grpSpPr>
              <a:xfrm>
                <a:off x="1796" y="1042"/>
                <a:ext cx="1774" cy="90"/>
                <a:chOff x="6" y="1042"/>
                <a:chExt cx="1774" cy="90"/>
              </a:xfrm>
            </xdr:grpSpPr>
            <xdr:pic>
              <xdr:nvPicPr>
                <xdr:cNvPr id="97" name="Shape 97"/>
                <xdr:cNvPicPr preferRelativeResize="0"/>
              </xdr:nvPicPr>
              <xdr:blipFill rotWithShape="1">
                <a:blip xmlns:r="http://schemas.openxmlformats.org/officeDocument/2006/relationships" r:embed="rId1">
                  <a:alphaModFix/>
                </a:blip>
                <a:srcRect/>
                <a:stretch/>
              </xdr:blipFill>
              <xdr:spPr>
                <a:xfrm>
                  <a:off x="6" y="1042"/>
                  <a:ext cx="508" cy="90"/>
                </a:xfrm>
                <a:prstGeom prst="rect">
                  <a:avLst/>
                </a:prstGeom>
                <a:noFill/>
                <a:ln>
                  <a:noFill/>
                </a:ln>
              </xdr:spPr>
            </xdr:pic>
            <xdr:pic>
              <xdr:nvPicPr>
                <xdr:cNvPr id="98" name="Shape 98"/>
                <xdr:cNvPicPr preferRelativeResize="0"/>
              </xdr:nvPicPr>
              <xdr:blipFill rotWithShape="1">
                <a:blip xmlns:r="http://schemas.openxmlformats.org/officeDocument/2006/relationships" r:embed="rId2">
                  <a:alphaModFix/>
                </a:blip>
                <a:srcRect/>
                <a:stretch/>
              </xdr:blipFill>
              <xdr:spPr>
                <a:xfrm>
                  <a:off x="1208" y="1042"/>
                  <a:ext cx="572" cy="90"/>
                </a:xfrm>
                <a:prstGeom prst="rect">
                  <a:avLst/>
                </a:prstGeom>
                <a:noFill/>
                <a:ln>
                  <a:noFill/>
                </a:ln>
              </xdr:spPr>
            </xdr:pic>
          </xdr:grpSp>
        </xdr:grpSp>
      </xdr:grpSp>
    </xdr:grpSp>
    <xdr:clientData fLocksWithSheet="0"/>
  </xdr:oneCellAnchor>
  <xdr:oneCellAnchor>
    <xdr:from>
      <xdr:col>0</xdr:col>
      <xdr:colOff>47625</xdr:colOff>
      <xdr:row>69</xdr:row>
      <xdr:rowOff>838200</xdr:rowOff>
    </xdr:from>
    <xdr:ext cx="38804850" cy="857250"/>
    <xdr:grpSp>
      <xdr:nvGrpSpPr>
        <xdr:cNvPr id="16" name="Shape 2"/>
        <xdr:cNvGrpSpPr/>
      </xdr:nvGrpSpPr>
      <xdr:grpSpPr>
        <a:xfrm>
          <a:off x="0" y="3351375"/>
          <a:ext cx="10692000" cy="857250"/>
          <a:chOff x="0" y="3351375"/>
          <a:chExt cx="10692000" cy="857250"/>
        </a:xfrm>
      </xdr:grpSpPr>
      <xdr:grpSp>
        <xdr:nvGrpSpPr>
          <xdr:cNvPr id="99" name="Shape 99"/>
          <xdr:cNvGrpSpPr/>
        </xdr:nvGrpSpPr>
        <xdr:grpSpPr>
          <a:xfrm>
            <a:off x="0" y="3351375"/>
            <a:ext cx="10692000" cy="857250"/>
            <a:chOff x="0" y="3351375"/>
            <a:chExt cx="10692000" cy="857250"/>
          </a:xfrm>
        </xdr:grpSpPr>
        <xdr:sp macro="" textlink="">
          <xdr:nvSpPr>
            <xdr:cNvPr id="17" name="Shape 15"/>
            <xdr:cNvSpPr/>
          </xdr:nvSpPr>
          <xdr:spPr>
            <a:xfrm>
              <a:off x="0" y="3351375"/>
              <a:ext cx="10692000" cy="857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00" name="Shape 100"/>
            <xdr:cNvGrpSpPr/>
          </xdr:nvGrpSpPr>
          <xdr:grpSpPr>
            <a:xfrm>
              <a:off x="0" y="3351375"/>
              <a:ext cx="10692000" cy="857250"/>
              <a:chOff x="6" y="1042"/>
              <a:chExt cx="3564" cy="90"/>
            </a:xfrm>
          </xdr:grpSpPr>
          <xdr:sp macro="" textlink="">
            <xdr:nvSpPr>
              <xdr:cNvPr id="101" name="Shape 101"/>
              <xdr:cNvSpPr/>
            </xdr:nvSpPr>
            <xdr:spPr>
              <a:xfrm>
                <a:off x="6" y="1042"/>
                <a:ext cx="3550" cy="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2" name="Shape 102"/>
              <xdr:cNvGrpSpPr/>
            </xdr:nvGrpSpPr>
            <xdr:grpSpPr>
              <a:xfrm>
                <a:off x="6" y="1042"/>
                <a:ext cx="1774" cy="90"/>
                <a:chOff x="6" y="1042"/>
                <a:chExt cx="1774" cy="90"/>
              </a:xfrm>
            </xdr:grpSpPr>
            <xdr:pic>
              <xdr:nvPicPr>
                <xdr:cNvPr id="103" name="Shape 103"/>
                <xdr:cNvPicPr preferRelativeResize="0"/>
              </xdr:nvPicPr>
              <xdr:blipFill rotWithShape="1">
                <a:blip xmlns:r="http://schemas.openxmlformats.org/officeDocument/2006/relationships" r:embed="rId1">
                  <a:alphaModFix/>
                </a:blip>
                <a:srcRect/>
                <a:stretch/>
              </xdr:blipFill>
              <xdr:spPr>
                <a:xfrm>
                  <a:off x="6" y="1042"/>
                  <a:ext cx="508" cy="90"/>
                </a:xfrm>
                <a:prstGeom prst="rect">
                  <a:avLst/>
                </a:prstGeom>
                <a:noFill/>
                <a:ln>
                  <a:noFill/>
                </a:ln>
              </xdr:spPr>
            </xdr:pic>
            <xdr:pic>
              <xdr:nvPicPr>
                <xdr:cNvPr id="104" name="Shape 104"/>
                <xdr:cNvPicPr preferRelativeResize="0"/>
              </xdr:nvPicPr>
              <xdr:blipFill rotWithShape="1">
                <a:blip xmlns:r="http://schemas.openxmlformats.org/officeDocument/2006/relationships" r:embed="rId2">
                  <a:alphaModFix/>
                </a:blip>
                <a:srcRect/>
                <a:stretch/>
              </xdr:blipFill>
              <xdr:spPr>
                <a:xfrm>
                  <a:off x="1208" y="1042"/>
                  <a:ext cx="572" cy="90"/>
                </a:xfrm>
                <a:prstGeom prst="rect">
                  <a:avLst/>
                </a:prstGeom>
                <a:noFill/>
                <a:ln>
                  <a:noFill/>
                </a:ln>
              </xdr:spPr>
            </xdr:pic>
          </xdr:grpSp>
          <xdr:grpSp>
            <xdr:nvGrpSpPr>
              <xdr:cNvPr id="105" name="Shape 105"/>
              <xdr:cNvGrpSpPr/>
            </xdr:nvGrpSpPr>
            <xdr:grpSpPr>
              <a:xfrm>
                <a:off x="1796" y="1042"/>
                <a:ext cx="1774" cy="90"/>
                <a:chOff x="6" y="1042"/>
                <a:chExt cx="1774" cy="90"/>
              </a:xfrm>
            </xdr:grpSpPr>
            <xdr:pic>
              <xdr:nvPicPr>
                <xdr:cNvPr id="106" name="Shape 106"/>
                <xdr:cNvPicPr preferRelativeResize="0"/>
              </xdr:nvPicPr>
              <xdr:blipFill rotWithShape="1">
                <a:blip xmlns:r="http://schemas.openxmlformats.org/officeDocument/2006/relationships" r:embed="rId1">
                  <a:alphaModFix/>
                </a:blip>
                <a:srcRect/>
                <a:stretch/>
              </xdr:blipFill>
              <xdr:spPr>
                <a:xfrm>
                  <a:off x="6" y="1042"/>
                  <a:ext cx="508" cy="90"/>
                </a:xfrm>
                <a:prstGeom prst="rect">
                  <a:avLst/>
                </a:prstGeom>
                <a:noFill/>
                <a:ln>
                  <a:noFill/>
                </a:ln>
              </xdr:spPr>
            </xdr:pic>
            <xdr:pic>
              <xdr:nvPicPr>
                <xdr:cNvPr id="107" name="Shape 107"/>
                <xdr:cNvPicPr preferRelativeResize="0"/>
              </xdr:nvPicPr>
              <xdr:blipFill rotWithShape="1">
                <a:blip xmlns:r="http://schemas.openxmlformats.org/officeDocument/2006/relationships" r:embed="rId2">
                  <a:alphaModFix/>
                </a:blip>
                <a:srcRect/>
                <a:stretch/>
              </xdr:blipFill>
              <xdr:spPr>
                <a:xfrm>
                  <a:off x="1208" y="1042"/>
                  <a:ext cx="572" cy="90"/>
                </a:xfrm>
                <a:prstGeom prst="rect">
                  <a:avLst/>
                </a:prstGeom>
                <a:noFill/>
                <a:ln>
                  <a:noFill/>
                </a:ln>
              </xdr:spPr>
            </xdr:pic>
          </xdr:grpSp>
        </xdr:grpSp>
      </xdr:grp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333"/>
  </sheetPr>
  <dimension ref="A1:Z1000"/>
  <sheetViews>
    <sheetView showGridLines="0" workbookViewId="0"/>
  </sheetViews>
  <sheetFormatPr defaultColWidth="12.5703125" defaultRowHeight="15" customHeight="1" x14ac:dyDescent="0.2"/>
  <cols>
    <col min="1" max="1" width="11.42578125" customWidth="1"/>
    <col min="2" max="2" width="20.140625" customWidth="1"/>
    <col min="3" max="9" width="11.42578125" customWidth="1"/>
    <col min="10" max="10" width="13.28515625" customWidth="1"/>
    <col min="11" max="11" width="4.42578125" customWidth="1"/>
    <col min="12" max="12" width="14.42578125" customWidth="1"/>
    <col min="13" max="22" width="11.42578125" customWidth="1"/>
    <col min="23" max="26" width="8" customWidth="1"/>
  </cols>
  <sheetData>
    <row r="1" spans="1:26" ht="12.75" customHeight="1" x14ac:dyDescent="0.2">
      <c r="A1" s="1"/>
      <c r="B1" s="1"/>
      <c r="C1" s="1"/>
      <c r="D1" s="1"/>
      <c r="E1" s="1"/>
      <c r="F1" s="1"/>
      <c r="G1" s="1"/>
      <c r="H1" s="1"/>
      <c r="I1" s="1"/>
      <c r="J1" s="1"/>
      <c r="K1" s="2"/>
      <c r="L1" s="1"/>
      <c r="M1" s="1"/>
      <c r="N1" s="1"/>
      <c r="O1" s="1"/>
      <c r="P1" s="1"/>
      <c r="Q1" s="1"/>
      <c r="R1" s="1"/>
      <c r="S1" s="1"/>
      <c r="T1" s="1"/>
      <c r="U1" s="1"/>
      <c r="V1" s="1"/>
      <c r="W1" s="1"/>
      <c r="X1" s="1"/>
      <c r="Y1" s="1"/>
      <c r="Z1" s="1"/>
    </row>
    <row r="2" spans="1:26" ht="12.75" customHeight="1" x14ac:dyDescent="0.2">
      <c r="A2" s="1"/>
      <c r="B2" s="1"/>
      <c r="C2" s="1"/>
      <c r="D2" s="1"/>
      <c r="E2" s="1"/>
      <c r="F2" s="1"/>
      <c r="G2" s="1"/>
      <c r="H2" s="1"/>
      <c r="I2" s="1"/>
      <c r="J2" s="1"/>
      <c r="K2" s="2"/>
      <c r="L2" s="1"/>
      <c r="M2" s="1"/>
      <c r="N2" s="1"/>
      <c r="O2" s="1"/>
      <c r="P2" s="1"/>
      <c r="Q2" s="1"/>
      <c r="R2" s="1"/>
      <c r="S2" s="1"/>
      <c r="T2" s="1"/>
      <c r="U2" s="1"/>
      <c r="V2" s="1"/>
      <c r="W2" s="1"/>
      <c r="X2" s="1"/>
      <c r="Y2" s="1"/>
      <c r="Z2" s="1"/>
    </row>
    <row r="3" spans="1:26" ht="12.75" customHeight="1" x14ac:dyDescent="0.2">
      <c r="A3" s="1"/>
      <c r="B3" s="1"/>
      <c r="C3" s="1"/>
      <c r="D3" s="1"/>
      <c r="E3" s="1"/>
      <c r="F3" s="1"/>
      <c r="G3" s="1"/>
      <c r="H3" s="1"/>
      <c r="I3" s="1"/>
      <c r="J3" s="1"/>
      <c r="K3" s="2"/>
      <c r="L3" s="1"/>
      <c r="M3" s="1"/>
      <c r="N3" s="1"/>
      <c r="O3" s="1"/>
      <c r="P3" s="1"/>
      <c r="Q3" s="1"/>
      <c r="R3" s="1"/>
      <c r="S3" s="1"/>
      <c r="T3" s="1"/>
      <c r="U3" s="1"/>
      <c r="V3" s="1"/>
      <c r="W3" s="1"/>
      <c r="X3" s="1"/>
      <c r="Y3" s="1"/>
      <c r="Z3" s="1"/>
    </row>
    <row r="4" spans="1:26" ht="12.75" customHeight="1" x14ac:dyDescent="0.2">
      <c r="A4" s="1"/>
      <c r="B4" s="1"/>
      <c r="C4" s="1"/>
      <c r="D4" s="1"/>
      <c r="E4" s="1"/>
      <c r="F4" s="1"/>
      <c r="G4" s="1"/>
      <c r="H4" s="1"/>
      <c r="I4" s="1"/>
      <c r="J4" s="1"/>
      <c r="K4" s="2"/>
      <c r="L4" s="1"/>
      <c r="M4" s="1"/>
      <c r="N4" s="1"/>
      <c r="O4" s="1"/>
      <c r="P4" s="1"/>
      <c r="Q4" s="1"/>
      <c r="R4" s="1"/>
      <c r="S4" s="1"/>
      <c r="T4" s="1"/>
      <c r="U4" s="1"/>
      <c r="V4" s="1"/>
      <c r="W4" s="1"/>
      <c r="X4" s="1"/>
      <c r="Y4" s="1"/>
      <c r="Z4" s="1"/>
    </row>
    <row r="5" spans="1:26" ht="12.75" customHeight="1" x14ac:dyDescent="0.2">
      <c r="A5" s="1"/>
      <c r="B5" s="1"/>
      <c r="C5" s="1"/>
      <c r="D5" s="1"/>
      <c r="E5" s="1"/>
      <c r="F5" s="1"/>
      <c r="G5" s="1"/>
      <c r="H5" s="1"/>
      <c r="I5" s="1"/>
      <c r="J5" s="1"/>
      <c r="K5" s="2"/>
      <c r="L5" s="1"/>
      <c r="M5" s="1"/>
      <c r="N5" s="1"/>
      <c r="O5" s="1"/>
      <c r="P5" s="1"/>
      <c r="Q5" s="1"/>
      <c r="R5" s="1"/>
      <c r="S5" s="1"/>
      <c r="T5" s="1"/>
      <c r="U5" s="1"/>
      <c r="V5" s="1"/>
      <c r="W5" s="1"/>
      <c r="X5" s="1"/>
      <c r="Y5" s="1"/>
      <c r="Z5" s="1"/>
    </row>
    <row r="6" spans="1:26" ht="36" customHeight="1" x14ac:dyDescent="0.2">
      <c r="A6" s="1"/>
      <c r="B6" s="317" t="s">
        <v>0</v>
      </c>
      <c r="C6" s="318"/>
      <c r="D6" s="318"/>
      <c r="E6" s="318"/>
      <c r="F6" s="318"/>
      <c r="G6" s="318"/>
      <c r="H6" s="318"/>
      <c r="I6" s="318"/>
      <c r="J6" s="1"/>
      <c r="K6" s="2"/>
      <c r="L6" s="1"/>
      <c r="M6" s="1"/>
      <c r="N6" s="1"/>
      <c r="O6" s="1"/>
      <c r="P6" s="1"/>
      <c r="Q6" s="1"/>
      <c r="R6" s="1"/>
      <c r="S6" s="1"/>
      <c r="T6" s="1"/>
      <c r="U6" s="1"/>
      <c r="V6" s="1"/>
      <c r="W6" s="1"/>
      <c r="X6" s="1"/>
      <c r="Y6" s="1"/>
      <c r="Z6" s="1"/>
    </row>
    <row r="7" spans="1:26" ht="30" customHeight="1" x14ac:dyDescent="0.2">
      <c r="A7" s="1"/>
      <c r="B7" s="319" t="s">
        <v>1</v>
      </c>
      <c r="C7" s="318"/>
      <c r="D7" s="318"/>
      <c r="E7" s="1"/>
      <c r="F7" s="1"/>
      <c r="G7" s="1"/>
      <c r="H7" s="1"/>
      <c r="I7" s="1"/>
      <c r="J7" s="1"/>
      <c r="K7" s="2"/>
      <c r="L7" s="1"/>
      <c r="M7" s="1"/>
      <c r="N7" s="1"/>
      <c r="O7" s="1"/>
      <c r="P7" s="1"/>
      <c r="Q7" s="1"/>
      <c r="R7" s="1"/>
      <c r="S7" s="1"/>
      <c r="T7" s="1"/>
      <c r="U7" s="1"/>
      <c r="V7" s="1"/>
      <c r="W7" s="1"/>
      <c r="X7" s="1"/>
      <c r="Y7" s="1"/>
      <c r="Z7" s="1"/>
    </row>
    <row r="8" spans="1:26" ht="47.25" customHeight="1" x14ac:dyDescent="0.2">
      <c r="A8" s="1"/>
      <c r="B8" s="320" t="s">
        <v>2</v>
      </c>
      <c r="C8" s="318"/>
      <c r="D8" s="318"/>
      <c r="E8" s="318"/>
      <c r="F8" s="318"/>
      <c r="G8" s="318"/>
      <c r="H8" s="318"/>
      <c r="I8" s="318"/>
      <c r="J8" s="1"/>
      <c r="K8" s="2"/>
      <c r="L8" s="1"/>
      <c r="M8" s="1"/>
      <c r="N8" s="1"/>
      <c r="O8" s="1"/>
      <c r="P8" s="1"/>
      <c r="Q8" s="1"/>
      <c r="R8" s="1"/>
      <c r="S8" s="1"/>
      <c r="T8" s="1"/>
      <c r="U8" s="1"/>
      <c r="V8" s="1"/>
      <c r="W8" s="1"/>
      <c r="X8" s="1"/>
      <c r="Y8" s="1"/>
      <c r="Z8" s="1"/>
    </row>
    <row r="9" spans="1:26" ht="30" customHeight="1" x14ac:dyDescent="0.2">
      <c r="A9" s="1"/>
      <c r="B9" s="320" t="s">
        <v>3</v>
      </c>
      <c r="C9" s="318"/>
      <c r="D9" s="318"/>
      <c r="E9" s="318"/>
      <c r="F9" s="318"/>
      <c r="G9" s="318"/>
      <c r="H9" s="318"/>
      <c r="I9" s="318"/>
      <c r="J9" s="1"/>
      <c r="K9" s="2"/>
      <c r="L9" s="1"/>
      <c r="M9" s="1"/>
      <c r="N9" s="1"/>
      <c r="O9" s="1"/>
      <c r="P9" s="1"/>
      <c r="Q9" s="1"/>
      <c r="R9" s="1"/>
      <c r="S9" s="1"/>
      <c r="T9" s="1"/>
      <c r="U9" s="1"/>
      <c r="V9" s="1"/>
      <c r="W9" s="1"/>
      <c r="X9" s="1"/>
      <c r="Y9" s="1"/>
      <c r="Z9" s="1"/>
    </row>
    <row r="10" spans="1:26" ht="12.75" customHeight="1" x14ac:dyDescent="0.2">
      <c r="A10" s="1"/>
      <c r="B10" s="1"/>
      <c r="C10" s="1"/>
      <c r="D10" s="1"/>
      <c r="E10" s="1"/>
      <c r="F10" s="1"/>
      <c r="G10" s="1"/>
      <c r="H10" s="1"/>
      <c r="I10" s="1"/>
      <c r="J10" s="1"/>
      <c r="K10" s="2"/>
      <c r="L10" s="1"/>
      <c r="M10" s="1"/>
      <c r="N10" s="1"/>
      <c r="O10" s="1"/>
      <c r="P10" s="1"/>
      <c r="Q10" s="1"/>
      <c r="R10" s="1"/>
      <c r="S10" s="1"/>
      <c r="T10" s="1"/>
      <c r="U10" s="1"/>
      <c r="V10" s="1"/>
      <c r="W10" s="1"/>
      <c r="X10" s="1"/>
      <c r="Y10" s="1"/>
      <c r="Z10" s="1"/>
    </row>
    <row r="11" spans="1:26" ht="31.5" customHeight="1" x14ac:dyDescent="0.3">
      <c r="A11" s="1"/>
      <c r="B11" s="321" t="s">
        <v>4</v>
      </c>
      <c r="C11" s="318"/>
      <c r="D11" s="318"/>
      <c r="E11" s="3"/>
      <c r="F11" s="3"/>
      <c r="G11" s="3"/>
      <c r="H11" s="3"/>
      <c r="I11" s="3"/>
      <c r="J11" s="3"/>
      <c r="K11" s="2"/>
      <c r="L11" s="1"/>
      <c r="M11" s="1"/>
      <c r="N11" s="1"/>
      <c r="O11" s="1"/>
      <c r="P11" s="1"/>
      <c r="Q11" s="1"/>
      <c r="R11" s="1"/>
      <c r="S11" s="1"/>
      <c r="T11" s="1"/>
      <c r="U11" s="1"/>
      <c r="V11" s="1"/>
      <c r="W11" s="1"/>
      <c r="X11" s="1"/>
      <c r="Y11" s="1"/>
      <c r="Z11" s="1"/>
    </row>
    <row r="12" spans="1:26" ht="9.75" customHeight="1" x14ac:dyDescent="0.2">
      <c r="A12" s="1"/>
      <c r="B12" s="3"/>
      <c r="C12" s="3"/>
      <c r="D12" s="3"/>
      <c r="E12" s="3"/>
      <c r="F12" s="3"/>
      <c r="G12" s="3"/>
      <c r="H12" s="3"/>
      <c r="I12" s="3"/>
      <c r="J12" s="3"/>
      <c r="K12" s="2"/>
      <c r="L12" s="1"/>
      <c r="M12" s="1"/>
      <c r="N12" s="1"/>
      <c r="O12" s="1"/>
      <c r="P12" s="1"/>
      <c r="Q12" s="1"/>
      <c r="R12" s="1"/>
      <c r="S12" s="1"/>
      <c r="T12" s="1"/>
      <c r="U12" s="1"/>
      <c r="V12" s="1"/>
      <c r="W12" s="1"/>
      <c r="X12" s="1"/>
      <c r="Y12" s="1"/>
      <c r="Z12" s="1"/>
    </row>
    <row r="13" spans="1:26" ht="15.75" customHeight="1" x14ac:dyDescent="0.25">
      <c r="A13" s="1"/>
      <c r="B13" s="322" t="s">
        <v>5</v>
      </c>
      <c r="C13" s="318"/>
      <c r="D13" s="318"/>
      <c r="E13" s="4"/>
      <c r="F13" s="3"/>
      <c r="G13" s="3"/>
      <c r="H13" s="3"/>
      <c r="I13" s="3"/>
      <c r="J13" s="3"/>
      <c r="K13" s="2"/>
      <c r="L13" s="1"/>
      <c r="M13" s="1"/>
      <c r="N13" s="1"/>
      <c r="O13" s="1"/>
      <c r="P13" s="1"/>
      <c r="Q13" s="1"/>
      <c r="R13" s="1"/>
      <c r="S13" s="1"/>
      <c r="T13" s="1"/>
      <c r="U13" s="1"/>
      <c r="V13" s="1"/>
      <c r="W13" s="1"/>
      <c r="X13" s="1"/>
      <c r="Y13" s="1"/>
      <c r="Z13" s="1"/>
    </row>
    <row r="14" spans="1:26" ht="41.25" customHeight="1" x14ac:dyDescent="0.2">
      <c r="A14" s="1"/>
      <c r="B14" s="323" t="s">
        <v>6</v>
      </c>
      <c r="C14" s="318"/>
      <c r="D14" s="318"/>
      <c r="E14" s="318"/>
      <c r="F14" s="318"/>
      <c r="G14" s="318"/>
      <c r="H14" s="318"/>
      <c r="I14" s="318"/>
      <c r="J14" s="3"/>
      <c r="K14" s="2"/>
      <c r="L14" s="1"/>
      <c r="M14" s="1"/>
      <c r="N14" s="1"/>
      <c r="O14" s="1"/>
      <c r="P14" s="1"/>
      <c r="Q14" s="1"/>
      <c r="R14" s="1"/>
      <c r="S14" s="1"/>
      <c r="T14" s="1"/>
      <c r="U14" s="1"/>
      <c r="V14" s="1"/>
      <c r="W14" s="1"/>
      <c r="X14" s="1"/>
      <c r="Y14" s="1"/>
      <c r="Z14" s="1"/>
    </row>
    <row r="15" spans="1:26" ht="9.75" customHeight="1" x14ac:dyDescent="0.2">
      <c r="A15" s="1"/>
      <c r="B15" s="3"/>
      <c r="C15" s="6"/>
      <c r="D15" s="6"/>
      <c r="E15" s="6"/>
      <c r="F15" s="6"/>
      <c r="G15" s="6"/>
      <c r="H15" s="6"/>
      <c r="I15" s="6"/>
      <c r="J15" s="3"/>
      <c r="K15" s="2"/>
      <c r="L15" s="1"/>
      <c r="M15" s="1"/>
      <c r="N15" s="1"/>
      <c r="O15" s="1"/>
      <c r="P15" s="1"/>
      <c r="Q15" s="1"/>
      <c r="R15" s="1"/>
      <c r="S15" s="1"/>
      <c r="T15" s="1"/>
      <c r="U15" s="1"/>
      <c r="V15" s="1"/>
      <c r="W15" s="1"/>
      <c r="X15" s="1"/>
      <c r="Y15" s="1"/>
      <c r="Z15" s="1"/>
    </row>
    <row r="16" spans="1:26" ht="15.75" customHeight="1" x14ac:dyDescent="0.25">
      <c r="A16" s="1"/>
      <c r="B16" s="324" t="s">
        <v>7</v>
      </c>
      <c r="C16" s="318"/>
      <c r="D16" s="318"/>
      <c r="E16" s="318"/>
      <c r="F16" s="3"/>
      <c r="G16" s="3"/>
      <c r="H16" s="3"/>
      <c r="I16" s="3"/>
      <c r="J16" s="3"/>
      <c r="K16" s="2"/>
      <c r="L16" s="1"/>
      <c r="M16" s="1"/>
      <c r="N16" s="1"/>
      <c r="O16" s="1"/>
      <c r="P16" s="1"/>
      <c r="Q16" s="1"/>
      <c r="R16" s="1"/>
      <c r="S16" s="1"/>
      <c r="T16" s="1"/>
      <c r="U16" s="1"/>
      <c r="V16" s="1"/>
      <c r="W16" s="1"/>
      <c r="X16" s="1"/>
      <c r="Y16" s="1"/>
      <c r="Z16" s="1"/>
    </row>
    <row r="17" spans="1:26" ht="31.5" customHeight="1" x14ac:dyDescent="0.2">
      <c r="A17" s="1"/>
      <c r="B17" s="323" t="s">
        <v>8</v>
      </c>
      <c r="C17" s="318"/>
      <c r="D17" s="318"/>
      <c r="E17" s="318"/>
      <c r="F17" s="318"/>
      <c r="G17" s="318"/>
      <c r="H17" s="318"/>
      <c r="I17" s="318"/>
      <c r="J17" s="3"/>
      <c r="K17" s="2"/>
      <c r="L17" s="1"/>
      <c r="M17" s="1"/>
      <c r="N17" s="1"/>
      <c r="O17" s="1"/>
      <c r="P17" s="1"/>
      <c r="Q17" s="1"/>
      <c r="R17" s="1"/>
      <c r="S17" s="1"/>
      <c r="T17" s="1"/>
      <c r="U17" s="1"/>
      <c r="V17" s="1"/>
      <c r="W17" s="1"/>
      <c r="X17" s="1"/>
      <c r="Y17" s="1"/>
      <c r="Z17" s="1"/>
    </row>
    <row r="18" spans="1:26" ht="9.75" customHeight="1" x14ac:dyDescent="0.2">
      <c r="A18" s="1"/>
      <c r="B18" s="6"/>
      <c r="C18" s="5"/>
      <c r="D18" s="5"/>
      <c r="E18" s="5"/>
      <c r="F18" s="5"/>
      <c r="G18" s="5"/>
      <c r="H18" s="5"/>
      <c r="I18" s="5"/>
      <c r="J18" s="3"/>
      <c r="K18" s="2"/>
      <c r="L18" s="1"/>
      <c r="M18" s="1"/>
      <c r="N18" s="1"/>
      <c r="O18" s="1"/>
      <c r="P18" s="1"/>
      <c r="Q18" s="1"/>
      <c r="R18" s="1"/>
      <c r="S18" s="1"/>
      <c r="T18" s="1"/>
      <c r="U18" s="1"/>
      <c r="V18" s="1"/>
      <c r="W18" s="1"/>
      <c r="X18" s="1"/>
      <c r="Y18" s="1"/>
      <c r="Z18" s="1"/>
    </row>
    <row r="19" spans="1:26" ht="15.75" customHeight="1" x14ac:dyDescent="0.25">
      <c r="A19" s="1"/>
      <c r="B19" s="324" t="s">
        <v>9</v>
      </c>
      <c r="C19" s="318"/>
      <c r="D19" s="318"/>
      <c r="E19" s="318"/>
      <c r="F19" s="3"/>
      <c r="G19" s="3"/>
      <c r="H19" s="3"/>
      <c r="I19" s="3"/>
      <c r="J19" s="3"/>
      <c r="K19" s="2"/>
      <c r="L19" s="1"/>
      <c r="M19" s="1"/>
      <c r="N19" s="1"/>
      <c r="O19" s="1"/>
      <c r="P19" s="1"/>
      <c r="Q19" s="1"/>
      <c r="R19" s="1"/>
      <c r="S19" s="1"/>
      <c r="T19" s="1"/>
      <c r="U19" s="1"/>
      <c r="V19" s="1"/>
      <c r="W19" s="1"/>
      <c r="X19" s="1"/>
      <c r="Y19" s="1"/>
      <c r="Z19" s="1"/>
    </row>
    <row r="20" spans="1:26" ht="27.75" customHeight="1" x14ac:dyDescent="0.2">
      <c r="A20" s="1"/>
      <c r="B20" s="325" t="s">
        <v>10</v>
      </c>
      <c r="C20" s="318"/>
      <c r="D20" s="318"/>
      <c r="E20" s="318"/>
      <c r="F20" s="318"/>
      <c r="G20" s="318"/>
      <c r="H20" s="318"/>
      <c r="I20" s="318"/>
      <c r="J20" s="3"/>
      <c r="K20" s="2"/>
      <c r="L20" s="1"/>
      <c r="M20" s="1"/>
      <c r="N20" s="1"/>
      <c r="O20" s="1"/>
      <c r="P20" s="1"/>
      <c r="Q20" s="1"/>
      <c r="R20" s="1"/>
      <c r="S20" s="1"/>
      <c r="T20" s="1"/>
      <c r="U20" s="1"/>
      <c r="V20" s="1"/>
      <c r="W20" s="1"/>
      <c r="X20" s="1"/>
      <c r="Y20" s="1"/>
      <c r="Z20" s="1"/>
    </row>
    <row r="21" spans="1:26" ht="15.75" customHeight="1" x14ac:dyDescent="0.25">
      <c r="A21" s="1"/>
      <c r="B21" s="324" t="s">
        <v>11</v>
      </c>
      <c r="C21" s="318"/>
      <c r="D21" s="318"/>
      <c r="E21" s="318"/>
      <c r="F21" s="3"/>
      <c r="G21" s="3"/>
      <c r="H21" s="3"/>
      <c r="I21" s="3"/>
      <c r="J21" s="3"/>
      <c r="K21" s="2"/>
      <c r="L21" s="1"/>
      <c r="M21" s="1"/>
      <c r="N21" s="1"/>
      <c r="O21" s="1"/>
      <c r="P21" s="1"/>
      <c r="Q21" s="1"/>
      <c r="R21" s="1"/>
      <c r="S21" s="1"/>
      <c r="T21" s="1"/>
      <c r="U21" s="1"/>
      <c r="V21" s="1"/>
      <c r="W21" s="1"/>
      <c r="X21" s="1"/>
      <c r="Y21" s="1"/>
      <c r="Z21" s="1"/>
    </row>
    <row r="22" spans="1:26" ht="25.5" customHeight="1" x14ac:dyDescent="0.2">
      <c r="A22" s="1"/>
      <c r="B22" s="325" t="s">
        <v>12</v>
      </c>
      <c r="C22" s="318"/>
      <c r="D22" s="318"/>
      <c r="E22" s="318"/>
      <c r="F22" s="318"/>
      <c r="G22" s="318"/>
      <c r="H22" s="318"/>
      <c r="I22" s="318"/>
      <c r="J22" s="3"/>
      <c r="K22" s="2"/>
      <c r="L22" s="1"/>
      <c r="M22" s="1"/>
      <c r="N22" s="1"/>
      <c r="O22" s="1"/>
      <c r="P22" s="1"/>
      <c r="Q22" s="1"/>
      <c r="R22" s="1"/>
      <c r="S22" s="1"/>
      <c r="T22" s="1"/>
      <c r="U22" s="1"/>
      <c r="V22" s="1"/>
      <c r="W22" s="1"/>
      <c r="X22" s="1"/>
      <c r="Y22" s="1"/>
      <c r="Z22" s="1"/>
    </row>
    <row r="23" spans="1:26" ht="9.75" customHeight="1" x14ac:dyDescent="0.2">
      <c r="A23" s="1"/>
      <c r="B23" s="6"/>
      <c r="C23" s="7"/>
      <c r="D23" s="7"/>
      <c r="E23" s="7"/>
      <c r="F23" s="7"/>
      <c r="G23" s="7"/>
      <c r="H23" s="7"/>
      <c r="I23" s="7"/>
      <c r="J23" s="3"/>
      <c r="K23" s="2"/>
      <c r="L23" s="1"/>
      <c r="M23" s="1"/>
      <c r="N23" s="1"/>
      <c r="O23" s="1"/>
      <c r="P23" s="1"/>
      <c r="Q23" s="1"/>
      <c r="R23" s="1"/>
      <c r="S23" s="1"/>
      <c r="T23" s="1"/>
      <c r="U23" s="1"/>
      <c r="V23" s="1"/>
      <c r="W23" s="1"/>
      <c r="X23" s="1"/>
      <c r="Y23" s="1"/>
      <c r="Z23" s="1"/>
    </row>
    <row r="24" spans="1:26" ht="15.75" customHeight="1" x14ac:dyDescent="0.25">
      <c r="A24" s="1"/>
      <c r="B24" s="324" t="s">
        <v>13</v>
      </c>
      <c r="C24" s="318"/>
      <c r="D24" s="318"/>
      <c r="E24" s="318"/>
      <c r="F24" s="3"/>
      <c r="G24" s="3"/>
      <c r="H24" s="3"/>
      <c r="I24" s="3"/>
      <c r="J24" s="3"/>
      <c r="K24" s="2"/>
      <c r="L24" s="1"/>
      <c r="M24" s="1"/>
      <c r="N24" s="1"/>
      <c r="O24" s="1"/>
      <c r="P24" s="1"/>
      <c r="Q24" s="1"/>
      <c r="R24" s="1"/>
      <c r="S24" s="1"/>
      <c r="T24" s="1"/>
      <c r="U24" s="1"/>
      <c r="V24" s="1"/>
      <c r="W24" s="1"/>
      <c r="X24" s="1"/>
      <c r="Y24" s="1"/>
      <c r="Z24" s="1"/>
    </row>
    <row r="25" spans="1:26" ht="51" customHeight="1" x14ac:dyDescent="0.2">
      <c r="A25" s="1"/>
      <c r="B25" s="323" t="s">
        <v>14</v>
      </c>
      <c r="C25" s="318"/>
      <c r="D25" s="318"/>
      <c r="E25" s="318"/>
      <c r="F25" s="318"/>
      <c r="G25" s="318"/>
      <c r="H25" s="318"/>
      <c r="I25" s="318"/>
      <c r="J25" s="3"/>
      <c r="K25" s="2"/>
      <c r="L25" s="1"/>
      <c r="M25" s="1"/>
      <c r="N25" s="1"/>
      <c r="O25" s="1"/>
      <c r="P25" s="1"/>
      <c r="Q25" s="1"/>
      <c r="R25" s="1"/>
      <c r="S25" s="1"/>
      <c r="T25" s="1"/>
      <c r="U25" s="1"/>
      <c r="V25" s="1"/>
      <c r="W25" s="1"/>
      <c r="X25" s="1"/>
      <c r="Y25" s="1"/>
      <c r="Z25" s="1"/>
    </row>
    <row r="26" spans="1:26" ht="9.75" customHeight="1" x14ac:dyDescent="0.2">
      <c r="A26" s="1"/>
      <c r="B26" s="6"/>
      <c r="C26" s="7"/>
      <c r="D26" s="7"/>
      <c r="E26" s="7"/>
      <c r="F26" s="7"/>
      <c r="G26" s="7"/>
      <c r="H26" s="7"/>
      <c r="I26" s="7"/>
      <c r="J26" s="3"/>
      <c r="K26" s="2"/>
      <c r="L26" s="1"/>
      <c r="M26" s="1"/>
      <c r="N26" s="1"/>
      <c r="O26" s="1"/>
      <c r="P26" s="1"/>
      <c r="Q26" s="1"/>
      <c r="R26" s="1"/>
      <c r="S26" s="1"/>
      <c r="T26" s="1"/>
      <c r="U26" s="1"/>
      <c r="V26" s="1"/>
      <c r="W26" s="1"/>
      <c r="X26" s="1"/>
      <c r="Y26" s="1"/>
      <c r="Z26" s="1"/>
    </row>
    <row r="27" spans="1:26" ht="15.75" customHeight="1" x14ac:dyDescent="0.25">
      <c r="A27" s="1"/>
      <c r="B27" s="324" t="s">
        <v>15</v>
      </c>
      <c r="C27" s="318"/>
      <c r="D27" s="318"/>
      <c r="E27" s="318"/>
      <c r="F27" s="3"/>
      <c r="G27" s="3"/>
      <c r="H27" s="3"/>
      <c r="I27" s="3"/>
      <c r="J27" s="3"/>
      <c r="K27" s="2"/>
      <c r="L27" s="1"/>
      <c r="M27" s="1"/>
      <c r="N27" s="1"/>
      <c r="O27" s="1"/>
      <c r="P27" s="1"/>
      <c r="Q27" s="1"/>
      <c r="R27" s="1"/>
      <c r="S27" s="1"/>
      <c r="T27" s="1"/>
      <c r="U27" s="1"/>
      <c r="V27" s="1"/>
      <c r="W27" s="1"/>
      <c r="X27" s="1"/>
      <c r="Y27" s="1"/>
      <c r="Z27" s="1"/>
    </row>
    <row r="28" spans="1:26" ht="28.5" customHeight="1" x14ac:dyDescent="0.2">
      <c r="A28" s="1"/>
      <c r="B28" s="325" t="s">
        <v>16</v>
      </c>
      <c r="C28" s="318"/>
      <c r="D28" s="318"/>
      <c r="E28" s="318"/>
      <c r="F28" s="318"/>
      <c r="G28" s="318"/>
      <c r="H28" s="318"/>
      <c r="I28" s="318"/>
      <c r="J28" s="3"/>
      <c r="K28" s="2"/>
      <c r="L28" s="1"/>
      <c r="M28" s="1"/>
      <c r="N28" s="1"/>
      <c r="O28" s="1"/>
      <c r="P28" s="1"/>
      <c r="Q28" s="1"/>
      <c r="R28" s="1"/>
      <c r="S28" s="1"/>
      <c r="T28" s="1"/>
      <c r="U28" s="1"/>
      <c r="V28" s="1"/>
      <c r="W28" s="1"/>
      <c r="X28" s="1"/>
      <c r="Y28" s="1"/>
      <c r="Z28" s="1"/>
    </row>
    <row r="29" spans="1:26" ht="9.75" customHeight="1" x14ac:dyDescent="0.2">
      <c r="A29" s="1"/>
      <c r="B29" s="6"/>
      <c r="C29" s="7"/>
      <c r="D29" s="7"/>
      <c r="E29" s="7"/>
      <c r="F29" s="7"/>
      <c r="G29" s="7"/>
      <c r="H29" s="7"/>
      <c r="I29" s="7"/>
      <c r="J29" s="3"/>
      <c r="K29" s="2"/>
      <c r="L29" s="1"/>
      <c r="M29" s="1"/>
      <c r="N29" s="1"/>
      <c r="O29" s="1"/>
      <c r="P29" s="1"/>
      <c r="Q29" s="1"/>
      <c r="R29" s="1"/>
      <c r="S29" s="1"/>
      <c r="T29" s="1"/>
      <c r="U29" s="1"/>
      <c r="V29" s="1"/>
      <c r="W29" s="1"/>
      <c r="X29" s="1"/>
      <c r="Y29" s="1"/>
      <c r="Z29" s="1"/>
    </row>
    <row r="30" spans="1:26" ht="15.75" customHeight="1" x14ac:dyDescent="0.25">
      <c r="A30" s="1"/>
      <c r="B30" s="324" t="s">
        <v>17</v>
      </c>
      <c r="C30" s="318"/>
      <c r="D30" s="318"/>
      <c r="E30" s="318"/>
      <c r="F30" s="3"/>
      <c r="G30" s="3"/>
      <c r="H30" s="3"/>
      <c r="I30" s="3"/>
      <c r="J30" s="3"/>
      <c r="K30" s="2"/>
      <c r="L30" s="1"/>
      <c r="M30" s="1"/>
      <c r="N30" s="1"/>
      <c r="O30" s="1"/>
      <c r="P30" s="1"/>
      <c r="Q30" s="1"/>
      <c r="R30" s="1"/>
      <c r="S30" s="1"/>
      <c r="T30" s="1"/>
      <c r="U30" s="1"/>
      <c r="V30" s="1"/>
      <c r="W30" s="1"/>
      <c r="X30" s="1"/>
      <c r="Y30" s="1"/>
      <c r="Z30" s="1"/>
    </row>
    <row r="31" spans="1:26" ht="12.75" customHeight="1" x14ac:dyDescent="0.2">
      <c r="A31" s="1"/>
      <c r="B31" s="325" t="s">
        <v>18</v>
      </c>
      <c r="C31" s="318"/>
      <c r="D31" s="318"/>
      <c r="E31" s="318"/>
      <c r="F31" s="318"/>
      <c r="G31" s="318"/>
      <c r="H31" s="318"/>
      <c r="I31" s="318"/>
      <c r="J31" s="3"/>
      <c r="K31" s="2"/>
      <c r="L31" s="1"/>
      <c r="M31" s="1"/>
      <c r="N31" s="1"/>
      <c r="O31" s="1"/>
      <c r="P31" s="1"/>
      <c r="Q31" s="1"/>
      <c r="R31" s="1"/>
      <c r="S31" s="1"/>
      <c r="T31" s="1"/>
      <c r="U31" s="1"/>
      <c r="V31" s="1"/>
      <c r="W31" s="1"/>
      <c r="X31" s="1"/>
      <c r="Y31" s="1"/>
      <c r="Z31" s="1"/>
    </row>
    <row r="32" spans="1:26" ht="9.75" customHeight="1" x14ac:dyDescent="0.2">
      <c r="A32" s="1"/>
      <c r="B32" s="6"/>
      <c r="C32" s="7"/>
      <c r="D32" s="7"/>
      <c r="E32" s="7"/>
      <c r="F32" s="7"/>
      <c r="G32" s="7"/>
      <c r="H32" s="7"/>
      <c r="I32" s="7"/>
      <c r="J32" s="3"/>
      <c r="K32" s="2"/>
      <c r="L32" s="1"/>
      <c r="M32" s="1"/>
      <c r="N32" s="1"/>
      <c r="O32" s="1"/>
      <c r="P32" s="1"/>
      <c r="Q32" s="1"/>
      <c r="R32" s="1"/>
      <c r="S32" s="1"/>
      <c r="T32" s="1"/>
      <c r="U32" s="1"/>
      <c r="V32" s="1"/>
      <c r="W32" s="1"/>
      <c r="X32" s="1"/>
      <c r="Y32" s="1"/>
      <c r="Z32" s="1"/>
    </row>
    <row r="33" spans="1:26" ht="15.75" customHeight="1" x14ac:dyDescent="0.25">
      <c r="A33" s="1"/>
      <c r="B33" s="324" t="s">
        <v>19</v>
      </c>
      <c r="C33" s="318"/>
      <c r="D33" s="318"/>
      <c r="E33" s="318"/>
      <c r="F33" s="3"/>
      <c r="G33" s="3"/>
      <c r="H33" s="3"/>
      <c r="I33" s="3"/>
      <c r="J33" s="3"/>
      <c r="K33" s="2"/>
      <c r="L33" s="1"/>
      <c r="M33" s="1"/>
      <c r="N33" s="1"/>
      <c r="O33" s="1"/>
      <c r="P33" s="1"/>
      <c r="Q33" s="1"/>
      <c r="R33" s="1"/>
      <c r="S33" s="1"/>
      <c r="T33" s="1"/>
      <c r="U33" s="1"/>
      <c r="V33" s="1"/>
      <c r="W33" s="1"/>
      <c r="X33" s="1"/>
      <c r="Y33" s="1"/>
      <c r="Z33" s="1"/>
    </row>
    <row r="34" spans="1:26" ht="12.75" customHeight="1" x14ac:dyDescent="0.2">
      <c r="A34" s="1"/>
      <c r="B34" s="325" t="s">
        <v>20</v>
      </c>
      <c r="C34" s="318"/>
      <c r="D34" s="318"/>
      <c r="E34" s="318"/>
      <c r="F34" s="318"/>
      <c r="G34" s="318"/>
      <c r="H34" s="318"/>
      <c r="I34" s="318"/>
      <c r="J34" s="3"/>
      <c r="K34" s="2"/>
      <c r="L34" s="1"/>
      <c r="M34" s="1"/>
      <c r="N34" s="1"/>
      <c r="O34" s="1"/>
      <c r="P34" s="1"/>
      <c r="Q34" s="1"/>
      <c r="R34" s="1"/>
      <c r="S34" s="1"/>
      <c r="T34" s="1"/>
      <c r="U34" s="1"/>
      <c r="V34" s="1"/>
      <c r="W34" s="1"/>
      <c r="X34" s="1"/>
      <c r="Y34" s="1"/>
      <c r="Z34" s="1"/>
    </row>
    <row r="35" spans="1:26" ht="9.75" customHeight="1" x14ac:dyDescent="0.2">
      <c r="A35" s="1"/>
      <c r="B35" s="6"/>
      <c r="C35" s="1"/>
      <c r="D35" s="1"/>
      <c r="E35" s="1"/>
      <c r="F35" s="1"/>
      <c r="G35" s="1"/>
      <c r="H35" s="1"/>
      <c r="I35" s="1"/>
      <c r="J35" s="3"/>
      <c r="K35" s="2"/>
      <c r="L35" s="1"/>
      <c r="M35" s="1"/>
      <c r="N35" s="1"/>
      <c r="O35" s="1"/>
      <c r="P35" s="1"/>
      <c r="Q35" s="1"/>
      <c r="R35" s="1"/>
      <c r="S35" s="1"/>
      <c r="T35" s="1"/>
      <c r="U35" s="1"/>
      <c r="V35" s="1"/>
      <c r="W35" s="1"/>
      <c r="X35" s="1"/>
      <c r="Y35" s="1"/>
      <c r="Z35" s="1"/>
    </row>
    <row r="36" spans="1:26" ht="15.75" customHeight="1" x14ac:dyDescent="0.25">
      <c r="A36" s="1"/>
      <c r="B36" s="324" t="s">
        <v>21</v>
      </c>
      <c r="C36" s="318"/>
      <c r="D36" s="318"/>
      <c r="E36" s="318"/>
      <c r="F36" s="3"/>
      <c r="G36" s="3"/>
      <c r="H36" s="3"/>
      <c r="I36" s="3"/>
      <c r="J36" s="3"/>
      <c r="K36" s="2"/>
      <c r="L36" s="1"/>
      <c r="M36" s="1"/>
      <c r="N36" s="1"/>
      <c r="O36" s="1"/>
      <c r="P36" s="1"/>
      <c r="Q36" s="1"/>
      <c r="R36" s="1"/>
      <c r="S36" s="1"/>
      <c r="T36" s="1"/>
      <c r="U36" s="1"/>
      <c r="V36" s="1"/>
      <c r="W36" s="1"/>
      <c r="X36" s="1"/>
      <c r="Y36" s="1"/>
      <c r="Z36" s="1"/>
    </row>
    <row r="37" spans="1:26" ht="30.75" customHeight="1" x14ac:dyDescent="0.2">
      <c r="A37" s="1"/>
      <c r="B37" s="325" t="s">
        <v>22</v>
      </c>
      <c r="C37" s="318"/>
      <c r="D37" s="318"/>
      <c r="E37" s="318"/>
      <c r="F37" s="318"/>
      <c r="G37" s="318"/>
      <c r="H37" s="318"/>
      <c r="I37" s="318"/>
      <c r="J37" s="1"/>
      <c r="K37" s="2"/>
      <c r="L37" s="1"/>
      <c r="M37" s="1"/>
      <c r="N37" s="1"/>
      <c r="O37" s="1"/>
      <c r="P37" s="1"/>
      <c r="Q37" s="1"/>
      <c r="R37" s="1"/>
      <c r="S37" s="1"/>
      <c r="T37" s="1"/>
      <c r="U37" s="1"/>
      <c r="V37" s="1"/>
      <c r="W37" s="1"/>
      <c r="X37" s="1"/>
      <c r="Y37" s="1"/>
      <c r="Z37" s="1"/>
    </row>
    <row r="38" spans="1:26" ht="12.75" customHeight="1" x14ac:dyDescent="0.2">
      <c r="A38" s="1"/>
      <c r="B38" s="1"/>
      <c r="C38" s="1"/>
      <c r="D38" s="1"/>
      <c r="E38" s="1"/>
      <c r="F38" s="1"/>
      <c r="G38" s="1"/>
      <c r="H38" s="1"/>
      <c r="I38" s="1"/>
      <c r="J38" s="1"/>
      <c r="K38" s="2"/>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2"/>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2"/>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2"/>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2"/>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2"/>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2"/>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2"/>
      <c r="L45" s="1"/>
      <c r="M45" s="1"/>
      <c r="N45" s="1"/>
      <c r="O45" s="1"/>
      <c r="P45" s="1"/>
      <c r="Q45" s="1"/>
      <c r="R45" s="1"/>
      <c r="S45" s="1"/>
      <c r="T45" s="1"/>
      <c r="U45" s="1"/>
      <c r="V45" s="1"/>
      <c r="W45" s="1"/>
      <c r="X45" s="1"/>
      <c r="Y45" s="1"/>
      <c r="Z45" s="1"/>
    </row>
    <row r="46" spans="1:26" ht="12.75" customHeight="1" x14ac:dyDescent="0.2">
      <c r="A46" s="2"/>
      <c r="B46" s="2"/>
      <c r="C46" s="2"/>
      <c r="D46" s="2"/>
      <c r="E46" s="2"/>
      <c r="F46" s="2"/>
      <c r="G46" s="2"/>
      <c r="H46" s="2"/>
      <c r="I46" s="2"/>
      <c r="J46" s="2"/>
      <c r="K46" s="2"/>
      <c r="L46" s="2"/>
      <c r="M46" s="2"/>
      <c r="N46" s="2"/>
      <c r="O46" s="2"/>
      <c r="P46" s="2"/>
      <c r="Q46" s="2"/>
      <c r="R46" s="2"/>
      <c r="S46" s="2"/>
      <c r="T46" s="2"/>
      <c r="U46" s="2"/>
      <c r="V46" s="2"/>
      <c r="W46" s="1"/>
      <c r="X46" s="1"/>
      <c r="Y46" s="1"/>
      <c r="Z46" s="1"/>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3">
    <mergeCell ref="B37:I37"/>
    <mergeCell ref="B16:E16"/>
    <mergeCell ref="B17:I17"/>
    <mergeCell ref="B19:E19"/>
    <mergeCell ref="B20:I20"/>
    <mergeCell ref="B21:E21"/>
    <mergeCell ref="B22:I22"/>
    <mergeCell ref="B25:I25"/>
    <mergeCell ref="B33:E33"/>
    <mergeCell ref="B36:E36"/>
    <mergeCell ref="B28:I28"/>
    <mergeCell ref="B31:I31"/>
    <mergeCell ref="B34:I34"/>
    <mergeCell ref="B13:D13"/>
    <mergeCell ref="B14:I14"/>
    <mergeCell ref="B24:E24"/>
    <mergeCell ref="B27:E27"/>
    <mergeCell ref="B30:E30"/>
    <mergeCell ref="B6:I6"/>
    <mergeCell ref="B7:D7"/>
    <mergeCell ref="B8:I8"/>
    <mergeCell ref="B9:I9"/>
    <mergeCell ref="B11:D11"/>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000"/>
  <sheetViews>
    <sheetView showGridLines="0" workbookViewId="0"/>
  </sheetViews>
  <sheetFormatPr defaultColWidth="12.5703125" defaultRowHeight="15" customHeight="1" x14ac:dyDescent="0.2"/>
  <cols>
    <col min="1" max="1" width="4" customWidth="1"/>
    <col min="2" max="2" width="27.140625" customWidth="1"/>
    <col min="3" max="5" width="9.28515625" customWidth="1"/>
    <col min="6" max="7" width="5" customWidth="1"/>
    <col min="8" max="11" width="9.28515625" customWidth="1"/>
    <col min="12" max="13" width="5" customWidth="1"/>
    <col min="14" max="16" width="9.28515625" customWidth="1"/>
    <col min="17" max="26" width="8" customWidth="1"/>
  </cols>
  <sheetData>
    <row r="1" spans="1:16" ht="26.25" customHeight="1" x14ac:dyDescent="0.4">
      <c r="A1" s="397" t="s">
        <v>162</v>
      </c>
      <c r="B1" s="318"/>
      <c r="C1" s="318"/>
      <c r="D1" s="318"/>
      <c r="E1" s="318"/>
      <c r="F1" s="318"/>
      <c r="G1" s="318"/>
      <c r="H1" s="97"/>
      <c r="I1" s="97"/>
      <c r="J1" s="97"/>
      <c r="K1" s="97"/>
      <c r="L1" s="97"/>
      <c r="M1" s="97"/>
      <c r="N1" s="97"/>
      <c r="O1" s="97"/>
      <c r="P1" s="97"/>
    </row>
    <row r="2" spans="1:16" ht="15" customHeight="1" x14ac:dyDescent="0.2">
      <c r="A2" s="97"/>
      <c r="B2" s="97"/>
      <c r="C2" s="97"/>
      <c r="D2" s="97"/>
      <c r="E2" s="97"/>
      <c r="F2" s="97"/>
      <c r="G2" s="97"/>
      <c r="H2" s="97"/>
      <c r="I2" s="97"/>
      <c r="J2" s="97"/>
      <c r="K2" s="97"/>
      <c r="L2" s="97"/>
      <c r="M2" s="97"/>
      <c r="N2" s="97"/>
      <c r="O2" s="97"/>
      <c r="P2" s="97"/>
    </row>
    <row r="3" spans="1:16" ht="14.25" customHeight="1" x14ac:dyDescent="0.2">
      <c r="A3" s="252" t="s">
        <v>163</v>
      </c>
      <c r="B3" s="253"/>
      <c r="C3" s="253"/>
      <c r="D3" s="253"/>
      <c r="E3" s="253"/>
      <c r="F3" s="254"/>
      <c r="G3" s="254"/>
      <c r="H3" s="254"/>
      <c r="I3" s="254"/>
      <c r="J3" s="252" t="s">
        <v>164</v>
      </c>
      <c r="K3" s="253"/>
      <c r="L3" s="253"/>
      <c r="M3" s="253"/>
      <c r="N3" s="253"/>
      <c r="O3" s="253"/>
      <c r="P3" s="253"/>
    </row>
    <row r="4" spans="1:16" ht="19.5" customHeight="1" x14ac:dyDescent="0.2">
      <c r="A4" s="255" t="s">
        <v>115</v>
      </c>
      <c r="B4" s="256"/>
      <c r="C4" s="256"/>
      <c r="D4" s="256"/>
      <c r="E4" s="256"/>
      <c r="F4" s="257"/>
      <c r="G4" s="257"/>
      <c r="H4" s="257"/>
      <c r="I4" s="257"/>
      <c r="J4" s="255" t="s">
        <v>165</v>
      </c>
      <c r="K4" s="258"/>
      <c r="L4" s="258"/>
      <c r="M4" s="258"/>
      <c r="N4" s="258"/>
      <c r="O4" s="258"/>
      <c r="P4" s="258"/>
    </row>
    <row r="5" spans="1:16" ht="17.25" customHeight="1" x14ac:dyDescent="0.2">
      <c r="A5" s="259"/>
      <c r="B5" s="259"/>
      <c r="C5" s="254"/>
      <c r="D5" s="254"/>
      <c r="E5" s="254"/>
      <c r="F5" s="254"/>
      <c r="G5" s="254"/>
      <c r="H5" s="254"/>
      <c r="I5" s="254"/>
      <c r="J5" s="254"/>
      <c r="K5" s="254"/>
      <c r="L5" s="254"/>
      <c r="M5" s="254"/>
      <c r="N5" s="254"/>
      <c r="O5" s="254"/>
      <c r="P5" s="254"/>
    </row>
    <row r="6" spans="1:16" ht="13.5" customHeight="1" x14ac:dyDescent="0.2">
      <c r="A6" s="439" t="s">
        <v>166</v>
      </c>
      <c r="B6" s="440"/>
      <c r="C6" s="442" t="s">
        <v>167</v>
      </c>
      <c r="D6" s="443"/>
      <c r="E6" s="443"/>
      <c r="F6" s="443"/>
      <c r="G6" s="443"/>
      <c r="H6" s="443"/>
      <c r="I6" s="444"/>
      <c r="J6" s="445" t="s">
        <v>168</v>
      </c>
      <c r="K6" s="443"/>
      <c r="L6" s="443"/>
      <c r="M6" s="443"/>
      <c r="N6" s="443"/>
      <c r="O6" s="443"/>
      <c r="P6" s="446"/>
    </row>
    <row r="7" spans="1:16" ht="49.5" customHeight="1" x14ac:dyDescent="0.2">
      <c r="A7" s="441"/>
      <c r="B7" s="358"/>
      <c r="C7" s="447" t="s">
        <v>40</v>
      </c>
      <c r="D7" s="438" t="s">
        <v>44</v>
      </c>
      <c r="E7" s="438" t="s">
        <v>48</v>
      </c>
      <c r="F7" s="451" t="s">
        <v>52</v>
      </c>
      <c r="G7" s="453" t="s">
        <v>169</v>
      </c>
      <c r="H7" s="432" t="s">
        <v>57</v>
      </c>
      <c r="I7" s="434" t="s">
        <v>61</v>
      </c>
      <c r="J7" s="436" t="s">
        <v>72</v>
      </c>
      <c r="K7" s="438" t="s">
        <v>78</v>
      </c>
      <c r="L7" s="451" t="s">
        <v>170</v>
      </c>
      <c r="M7" s="459" t="s">
        <v>171</v>
      </c>
      <c r="N7" s="438" t="s">
        <v>84</v>
      </c>
      <c r="O7" s="438" t="s">
        <v>87</v>
      </c>
      <c r="P7" s="449" t="s">
        <v>75</v>
      </c>
    </row>
    <row r="8" spans="1:16" ht="49.5" customHeight="1" x14ac:dyDescent="0.2">
      <c r="A8" s="441"/>
      <c r="B8" s="358"/>
      <c r="C8" s="448"/>
      <c r="D8" s="408"/>
      <c r="E8" s="408"/>
      <c r="F8" s="452"/>
      <c r="G8" s="454"/>
      <c r="H8" s="433"/>
      <c r="I8" s="435"/>
      <c r="J8" s="437"/>
      <c r="K8" s="408"/>
      <c r="L8" s="452"/>
      <c r="M8" s="460"/>
      <c r="N8" s="408"/>
      <c r="O8" s="408"/>
      <c r="P8" s="450"/>
    </row>
    <row r="9" spans="1:16" ht="13.5" customHeight="1" x14ac:dyDescent="0.2">
      <c r="A9" s="260"/>
      <c r="B9" s="261" t="s">
        <v>172</v>
      </c>
      <c r="C9" s="262">
        <v>4</v>
      </c>
      <c r="D9" s="263">
        <v>2</v>
      </c>
      <c r="E9" s="263">
        <v>2</v>
      </c>
      <c r="F9" s="455">
        <v>2</v>
      </c>
      <c r="G9" s="456"/>
      <c r="H9" s="263">
        <v>4</v>
      </c>
      <c r="I9" s="264">
        <v>4</v>
      </c>
      <c r="J9" s="265">
        <v>3</v>
      </c>
      <c r="K9" s="266">
        <v>3</v>
      </c>
      <c r="L9" s="461">
        <v>3</v>
      </c>
      <c r="M9" s="456"/>
      <c r="N9" s="266">
        <v>3</v>
      </c>
      <c r="O9" s="266">
        <v>3</v>
      </c>
      <c r="P9" s="267">
        <v>3</v>
      </c>
    </row>
    <row r="10" spans="1:16" ht="19.5" customHeight="1" x14ac:dyDescent="0.2">
      <c r="A10" s="268">
        <v>1</v>
      </c>
      <c r="B10" s="269"/>
      <c r="C10" s="270"/>
      <c r="D10" s="271"/>
      <c r="E10" s="271"/>
      <c r="F10" s="457"/>
      <c r="G10" s="458"/>
      <c r="H10" s="271"/>
      <c r="I10" s="272"/>
      <c r="J10" s="273"/>
      <c r="K10" s="271"/>
      <c r="L10" s="457"/>
      <c r="M10" s="458"/>
      <c r="N10" s="271"/>
      <c r="O10" s="271"/>
      <c r="P10" s="274"/>
    </row>
    <row r="11" spans="1:16" ht="19.5" customHeight="1" x14ac:dyDescent="0.2">
      <c r="A11" s="275">
        <v>2</v>
      </c>
      <c r="B11" s="276"/>
      <c r="C11" s="277"/>
      <c r="D11" s="278"/>
      <c r="E11" s="279"/>
      <c r="F11" s="428"/>
      <c r="G11" s="429"/>
      <c r="H11" s="278"/>
      <c r="I11" s="202"/>
      <c r="J11" s="280"/>
      <c r="K11" s="278"/>
      <c r="L11" s="428"/>
      <c r="M11" s="429"/>
      <c r="N11" s="278"/>
      <c r="O11" s="278"/>
      <c r="P11" s="281"/>
    </row>
    <row r="12" spans="1:16" ht="19.5" customHeight="1" x14ac:dyDescent="0.2">
      <c r="A12" s="275">
        <v>3</v>
      </c>
      <c r="B12" s="276"/>
      <c r="C12" s="277"/>
      <c r="D12" s="278"/>
      <c r="E12" s="278"/>
      <c r="F12" s="428"/>
      <c r="G12" s="429"/>
      <c r="H12" s="278"/>
      <c r="I12" s="202"/>
      <c r="J12" s="280"/>
      <c r="K12" s="278"/>
      <c r="L12" s="428"/>
      <c r="M12" s="429"/>
      <c r="N12" s="278"/>
      <c r="O12" s="278"/>
      <c r="P12" s="281"/>
    </row>
    <row r="13" spans="1:16" ht="19.5" customHeight="1" x14ac:dyDescent="0.2">
      <c r="A13" s="275">
        <v>4</v>
      </c>
      <c r="B13" s="276"/>
      <c r="C13" s="277"/>
      <c r="D13" s="279"/>
      <c r="E13" s="279"/>
      <c r="F13" s="428"/>
      <c r="G13" s="429"/>
      <c r="H13" s="278"/>
      <c r="I13" s="202"/>
      <c r="J13" s="280"/>
      <c r="K13" s="278"/>
      <c r="L13" s="428"/>
      <c r="M13" s="429"/>
      <c r="N13" s="278"/>
      <c r="O13" s="278"/>
      <c r="P13" s="281"/>
    </row>
    <row r="14" spans="1:16" ht="19.5" customHeight="1" x14ac:dyDescent="0.2">
      <c r="A14" s="275">
        <v>5</v>
      </c>
      <c r="B14" s="276"/>
      <c r="C14" s="277"/>
      <c r="D14" s="278"/>
      <c r="E14" s="278"/>
      <c r="F14" s="428"/>
      <c r="G14" s="429"/>
      <c r="H14" s="278"/>
      <c r="I14" s="202"/>
      <c r="J14" s="280"/>
      <c r="K14" s="278"/>
      <c r="L14" s="428"/>
      <c r="M14" s="429"/>
      <c r="N14" s="278"/>
      <c r="O14" s="278"/>
      <c r="P14" s="281"/>
    </row>
    <row r="15" spans="1:16" ht="19.5" customHeight="1" x14ac:dyDescent="0.2">
      <c r="A15" s="275">
        <v>6</v>
      </c>
      <c r="B15" s="276"/>
      <c r="C15" s="277"/>
      <c r="D15" s="278"/>
      <c r="E15" s="278"/>
      <c r="F15" s="428"/>
      <c r="G15" s="429"/>
      <c r="H15" s="278"/>
      <c r="I15" s="202"/>
      <c r="J15" s="280"/>
      <c r="K15" s="278"/>
      <c r="L15" s="428"/>
      <c r="M15" s="429"/>
      <c r="N15" s="278"/>
      <c r="O15" s="278"/>
      <c r="P15" s="281"/>
    </row>
    <row r="16" spans="1:16" ht="19.5" customHeight="1" x14ac:dyDescent="0.2">
      <c r="A16" s="275">
        <v>7</v>
      </c>
      <c r="B16" s="276"/>
      <c r="C16" s="277"/>
      <c r="D16" s="278"/>
      <c r="E16" s="278"/>
      <c r="F16" s="428"/>
      <c r="G16" s="429"/>
      <c r="H16" s="278"/>
      <c r="I16" s="202"/>
      <c r="J16" s="280"/>
      <c r="K16" s="278"/>
      <c r="L16" s="428"/>
      <c r="M16" s="429"/>
      <c r="N16" s="278"/>
      <c r="O16" s="278"/>
      <c r="P16" s="281"/>
    </row>
    <row r="17" spans="1:16" ht="19.5" customHeight="1" x14ac:dyDescent="0.2">
      <c r="A17" s="275">
        <v>8</v>
      </c>
      <c r="B17" s="276"/>
      <c r="C17" s="277"/>
      <c r="D17" s="278"/>
      <c r="E17" s="279"/>
      <c r="F17" s="428"/>
      <c r="G17" s="429"/>
      <c r="H17" s="278"/>
      <c r="I17" s="202"/>
      <c r="J17" s="280"/>
      <c r="K17" s="278"/>
      <c r="L17" s="428"/>
      <c r="M17" s="429"/>
      <c r="N17" s="278"/>
      <c r="O17" s="278"/>
      <c r="P17" s="281"/>
    </row>
    <row r="18" spans="1:16" ht="19.5" customHeight="1" x14ac:dyDescent="0.2">
      <c r="A18" s="275">
        <v>9</v>
      </c>
      <c r="B18" s="276"/>
      <c r="C18" s="277"/>
      <c r="D18" s="278"/>
      <c r="E18" s="278"/>
      <c r="F18" s="428"/>
      <c r="G18" s="429"/>
      <c r="H18" s="279"/>
      <c r="I18" s="282"/>
      <c r="J18" s="280"/>
      <c r="K18" s="278"/>
      <c r="L18" s="428"/>
      <c r="M18" s="429"/>
      <c r="N18" s="278"/>
      <c r="O18" s="278"/>
      <c r="P18" s="281"/>
    </row>
    <row r="19" spans="1:16" ht="19.5" customHeight="1" x14ac:dyDescent="0.2">
      <c r="A19" s="275">
        <v>10</v>
      </c>
      <c r="B19" s="276"/>
      <c r="C19" s="277"/>
      <c r="D19" s="278"/>
      <c r="E19" s="278"/>
      <c r="F19" s="428"/>
      <c r="G19" s="429"/>
      <c r="H19" s="278"/>
      <c r="I19" s="282"/>
      <c r="J19" s="280"/>
      <c r="K19" s="278"/>
      <c r="L19" s="428"/>
      <c r="M19" s="429"/>
      <c r="N19" s="278"/>
      <c r="O19" s="278"/>
      <c r="P19" s="281"/>
    </row>
    <row r="20" spans="1:16" ht="19.5" customHeight="1" x14ac:dyDescent="0.2">
      <c r="A20" s="275">
        <v>11</v>
      </c>
      <c r="B20" s="276"/>
      <c r="C20" s="277"/>
      <c r="D20" s="278"/>
      <c r="E20" s="278"/>
      <c r="F20" s="428"/>
      <c r="G20" s="429"/>
      <c r="H20" s="278"/>
      <c r="I20" s="282"/>
      <c r="J20" s="280"/>
      <c r="K20" s="278"/>
      <c r="L20" s="428"/>
      <c r="M20" s="429"/>
      <c r="N20" s="278"/>
      <c r="O20" s="278"/>
      <c r="P20" s="281"/>
    </row>
    <row r="21" spans="1:16" ht="19.5" customHeight="1" x14ac:dyDescent="0.2">
      <c r="A21" s="275">
        <v>12</v>
      </c>
      <c r="B21" s="276"/>
      <c r="C21" s="277"/>
      <c r="D21" s="278"/>
      <c r="E21" s="278"/>
      <c r="F21" s="428"/>
      <c r="G21" s="429"/>
      <c r="H21" s="278"/>
      <c r="I21" s="282"/>
      <c r="J21" s="280"/>
      <c r="K21" s="278"/>
      <c r="L21" s="428"/>
      <c r="M21" s="429"/>
      <c r="N21" s="278"/>
      <c r="O21" s="278"/>
      <c r="P21" s="281"/>
    </row>
    <row r="22" spans="1:16" ht="19.5" customHeight="1" x14ac:dyDescent="0.2">
      <c r="A22" s="275">
        <v>13</v>
      </c>
      <c r="B22" s="276"/>
      <c r="C22" s="277"/>
      <c r="D22" s="278"/>
      <c r="E22" s="278"/>
      <c r="F22" s="428"/>
      <c r="G22" s="429"/>
      <c r="H22" s="278"/>
      <c r="I22" s="282"/>
      <c r="J22" s="280"/>
      <c r="K22" s="278"/>
      <c r="L22" s="428"/>
      <c r="M22" s="429"/>
      <c r="N22" s="278"/>
      <c r="O22" s="278"/>
      <c r="P22" s="281"/>
    </row>
    <row r="23" spans="1:16" ht="19.5" customHeight="1" x14ac:dyDescent="0.2">
      <c r="A23" s="275">
        <v>14</v>
      </c>
      <c r="B23" s="276"/>
      <c r="C23" s="277"/>
      <c r="D23" s="278"/>
      <c r="E23" s="279"/>
      <c r="F23" s="428"/>
      <c r="G23" s="429"/>
      <c r="H23" s="278"/>
      <c r="I23" s="282"/>
      <c r="J23" s="280"/>
      <c r="K23" s="278"/>
      <c r="L23" s="428"/>
      <c r="M23" s="429"/>
      <c r="N23" s="278"/>
      <c r="O23" s="278"/>
      <c r="P23" s="281"/>
    </row>
    <row r="24" spans="1:16" ht="19.5" customHeight="1" x14ac:dyDescent="0.2">
      <c r="A24" s="283">
        <v>15</v>
      </c>
      <c r="B24" s="284"/>
      <c r="C24" s="285"/>
      <c r="D24" s="286"/>
      <c r="E24" s="286"/>
      <c r="F24" s="430"/>
      <c r="G24" s="431"/>
      <c r="H24" s="286"/>
      <c r="I24" s="287"/>
      <c r="J24" s="288"/>
      <c r="K24" s="286"/>
      <c r="L24" s="430"/>
      <c r="M24" s="431"/>
      <c r="N24" s="286"/>
      <c r="O24" s="286"/>
      <c r="P24" s="289"/>
    </row>
    <row r="25" spans="1:16" ht="3.75" customHeight="1" x14ac:dyDescent="0.2">
      <c r="A25" s="290"/>
      <c r="B25" s="291"/>
      <c r="C25" s="292"/>
      <c r="D25" s="292"/>
      <c r="E25" s="292"/>
      <c r="F25" s="292"/>
      <c r="G25" s="292"/>
      <c r="H25" s="292"/>
      <c r="I25" s="292"/>
      <c r="J25" s="292"/>
      <c r="K25" s="292"/>
      <c r="L25" s="292"/>
      <c r="M25" s="292"/>
      <c r="N25" s="292"/>
      <c r="O25" s="292"/>
      <c r="P25" s="292"/>
    </row>
    <row r="26" spans="1:16" ht="14.25" customHeight="1" x14ac:dyDescent="0.2">
      <c r="A26" s="293" t="s">
        <v>173</v>
      </c>
      <c r="B26" s="254"/>
      <c r="C26" s="294"/>
      <c r="D26" s="294"/>
      <c r="E26" s="294"/>
      <c r="F26" s="294"/>
      <c r="G26" s="294"/>
      <c r="H26" s="294"/>
      <c r="I26" s="294"/>
      <c r="J26" s="3"/>
      <c r="K26" s="462" t="s">
        <v>174</v>
      </c>
      <c r="L26" s="318"/>
      <c r="M26" s="318"/>
      <c r="N26" s="318"/>
      <c r="O26" s="318"/>
      <c r="P26" s="318"/>
    </row>
    <row r="27" spans="1:16" ht="14.25" customHeight="1" x14ac:dyDescent="0.2">
      <c r="A27" s="293" t="s">
        <v>175</v>
      </c>
      <c r="B27" s="254"/>
      <c r="C27" s="294"/>
      <c r="D27" s="294"/>
      <c r="E27" s="296"/>
      <c r="F27" s="296"/>
      <c r="G27" s="294"/>
      <c r="H27" s="294"/>
      <c r="I27" s="294"/>
      <c r="J27" s="1"/>
      <c r="K27" s="318"/>
      <c r="L27" s="318"/>
      <c r="M27" s="318"/>
      <c r="N27" s="318"/>
      <c r="O27" s="318"/>
      <c r="P27" s="318"/>
    </row>
    <row r="28" spans="1:16" ht="19.5" customHeight="1" x14ac:dyDescent="0.2">
      <c r="A28" s="293"/>
      <c r="B28" s="254"/>
      <c r="C28" s="294"/>
      <c r="D28" s="294"/>
      <c r="E28" s="296"/>
      <c r="F28" s="296"/>
      <c r="G28" s="294"/>
      <c r="H28" s="294"/>
      <c r="I28" s="294"/>
      <c r="J28" s="1"/>
      <c r="K28" s="295"/>
      <c r="L28" s="295"/>
      <c r="M28" s="295"/>
      <c r="N28" s="295"/>
      <c r="O28" s="295"/>
      <c r="P28" s="295"/>
    </row>
    <row r="29" spans="1:16" ht="39.75" customHeight="1" x14ac:dyDescent="0.2">
      <c r="A29" s="293"/>
      <c r="B29" s="297"/>
      <c r="C29" s="298"/>
      <c r="D29" s="298"/>
      <c r="E29" s="298"/>
      <c r="F29" s="298"/>
      <c r="G29" s="298"/>
      <c r="H29" s="298"/>
      <c r="I29" s="298"/>
      <c r="J29" s="257"/>
      <c r="K29" s="297"/>
      <c r="L29" s="297"/>
      <c r="M29" s="297"/>
      <c r="N29" s="297"/>
      <c r="O29" s="297"/>
      <c r="P29" s="297"/>
    </row>
    <row r="30" spans="1:16" ht="26.25" customHeight="1" x14ac:dyDescent="0.4">
      <c r="A30" s="397" t="s">
        <v>176</v>
      </c>
      <c r="B30" s="318"/>
      <c r="C30" s="318"/>
      <c r="D30" s="318"/>
      <c r="E30" s="318"/>
      <c r="F30" s="318"/>
      <c r="G30" s="318"/>
      <c r="H30" s="298"/>
      <c r="I30" s="298"/>
      <c r="J30" s="257"/>
      <c r="K30" s="297"/>
      <c r="L30" s="297"/>
      <c r="M30" s="297"/>
      <c r="N30" s="297"/>
      <c r="O30" s="297"/>
      <c r="P30" s="297"/>
    </row>
    <row r="31" spans="1:16" ht="15" customHeight="1" x14ac:dyDescent="0.2">
      <c r="A31" s="293"/>
      <c r="B31" s="297"/>
      <c r="C31" s="298"/>
      <c r="D31" s="298"/>
      <c r="E31" s="298"/>
      <c r="F31" s="298"/>
      <c r="G31" s="298"/>
      <c r="H31" s="298"/>
      <c r="I31" s="298"/>
      <c r="J31" s="257"/>
      <c r="K31" s="297"/>
      <c r="L31" s="297"/>
      <c r="M31" s="297"/>
      <c r="N31" s="297"/>
      <c r="O31" s="297"/>
      <c r="P31" s="297"/>
    </row>
    <row r="32" spans="1:16" ht="14.25" customHeight="1" x14ac:dyDescent="0.2">
      <c r="A32" s="252" t="s">
        <v>163</v>
      </c>
      <c r="B32" s="253"/>
      <c r="C32" s="253"/>
      <c r="D32" s="253"/>
      <c r="E32" s="253"/>
      <c r="F32" s="254"/>
      <c r="G32" s="254"/>
      <c r="H32" s="254"/>
      <c r="I32" s="254"/>
      <c r="J32" s="252" t="s">
        <v>164</v>
      </c>
      <c r="K32" s="253"/>
      <c r="L32" s="253"/>
      <c r="M32" s="253"/>
      <c r="N32" s="253"/>
      <c r="O32" s="253"/>
      <c r="P32" s="253"/>
    </row>
    <row r="33" spans="1:16" ht="19.5" customHeight="1" x14ac:dyDescent="0.2">
      <c r="A33" s="255" t="s">
        <v>115</v>
      </c>
      <c r="B33" s="256"/>
      <c r="C33" s="256"/>
      <c r="D33" s="256"/>
      <c r="E33" s="256"/>
      <c r="F33" s="257"/>
      <c r="G33" s="257"/>
      <c r="H33" s="257"/>
      <c r="I33" s="257"/>
      <c r="J33" s="255" t="s">
        <v>165</v>
      </c>
      <c r="K33" s="258"/>
      <c r="L33" s="258"/>
      <c r="M33" s="258"/>
      <c r="N33" s="258"/>
      <c r="O33" s="258"/>
      <c r="P33" s="258"/>
    </row>
    <row r="34" spans="1:16" ht="17.25" customHeight="1" x14ac:dyDescent="0.2">
      <c r="A34" s="259"/>
      <c r="B34" s="259"/>
      <c r="C34" s="254"/>
      <c r="D34" s="254"/>
      <c r="E34" s="254"/>
      <c r="F34" s="254"/>
      <c r="G34" s="254"/>
      <c r="H34" s="254"/>
      <c r="I34" s="254"/>
      <c r="J34" s="254"/>
      <c r="K34" s="254"/>
      <c r="L34" s="254"/>
      <c r="M34" s="254"/>
      <c r="N34" s="254"/>
      <c r="O34" s="254"/>
      <c r="P34" s="254"/>
    </row>
    <row r="35" spans="1:16" ht="13.5" customHeight="1" x14ac:dyDescent="0.2">
      <c r="A35" s="439" t="s">
        <v>177</v>
      </c>
      <c r="B35" s="440"/>
      <c r="C35" s="442" t="s">
        <v>167</v>
      </c>
      <c r="D35" s="443"/>
      <c r="E35" s="443"/>
      <c r="F35" s="443"/>
      <c r="G35" s="443"/>
      <c r="H35" s="443"/>
      <c r="I35" s="444"/>
      <c r="J35" s="445" t="s">
        <v>168</v>
      </c>
      <c r="K35" s="443"/>
      <c r="L35" s="443"/>
      <c r="M35" s="443"/>
      <c r="N35" s="443"/>
      <c r="O35" s="443"/>
      <c r="P35" s="446"/>
    </row>
    <row r="36" spans="1:16" ht="49.5" customHeight="1" x14ac:dyDescent="0.2">
      <c r="A36" s="441"/>
      <c r="B36" s="358"/>
      <c r="C36" s="447" t="s">
        <v>40</v>
      </c>
      <c r="D36" s="438" t="s">
        <v>44</v>
      </c>
      <c r="E36" s="438" t="s">
        <v>48</v>
      </c>
      <c r="F36" s="432" t="s">
        <v>52</v>
      </c>
      <c r="G36" s="459" t="s">
        <v>169</v>
      </c>
      <c r="H36" s="438" t="s">
        <v>57</v>
      </c>
      <c r="I36" s="434" t="s">
        <v>61</v>
      </c>
      <c r="J36" s="436" t="s">
        <v>72</v>
      </c>
      <c r="K36" s="438" t="s">
        <v>78</v>
      </c>
      <c r="L36" s="432" t="s">
        <v>170</v>
      </c>
      <c r="M36" s="459" t="s">
        <v>171</v>
      </c>
      <c r="N36" s="438" t="s">
        <v>84</v>
      </c>
      <c r="O36" s="438" t="s">
        <v>87</v>
      </c>
      <c r="P36" s="470" t="s">
        <v>75</v>
      </c>
    </row>
    <row r="37" spans="1:16" ht="49.5" customHeight="1" x14ac:dyDescent="0.2">
      <c r="A37" s="463"/>
      <c r="B37" s="355"/>
      <c r="C37" s="466"/>
      <c r="D37" s="465"/>
      <c r="E37" s="465"/>
      <c r="F37" s="467"/>
      <c r="G37" s="464"/>
      <c r="H37" s="465"/>
      <c r="I37" s="468"/>
      <c r="J37" s="469"/>
      <c r="K37" s="465"/>
      <c r="L37" s="467"/>
      <c r="M37" s="464"/>
      <c r="N37" s="465"/>
      <c r="O37" s="465"/>
      <c r="P37" s="471"/>
    </row>
    <row r="38" spans="1:16" ht="13.5" customHeight="1" x14ac:dyDescent="0.2">
      <c r="A38" s="299"/>
      <c r="B38" s="261" t="s">
        <v>172</v>
      </c>
      <c r="C38" s="262">
        <v>4</v>
      </c>
      <c r="D38" s="263">
        <v>2</v>
      </c>
      <c r="E38" s="263">
        <v>2</v>
      </c>
      <c r="F38" s="455">
        <v>2</v>
      </c>
      <c r="G38" s="456"/>
      <c r="H38" s="263">
        <v>4</v>
      </c>
      <c r="I38" s="264">
        <v>4</v>
      </c>
      <c r="J38" s="265">
        <v>3</v>
      </c>
      <c r="K38" s="266">
        <v>3</v>
      </c>
      <c r="L38" s="461">
        <v>3</v>
      </c>
      <c r="M38" s="456"/>
      <c r="N38" s="266">
        <v>3</v>
      </c>
      <c r="O38" s="266">
        <v>3</v>
      </c>
      <c r="P38" s="267">
        <v>3</v>
      </c>
    </row>
    <row r="39" spans="1:16" ht="19.5" customHeight="1" x14ac:dyDescent="0.2">
      <c r="A39" s="300">
        <v>1</v>
      </c>
      <c r="B39" s="301"/>
      <c r="C39" s="270"/>
      <c r="D39" s="271"/>
      <c r="E39" s="271"/>
      <c r="F39" s="457"/>
      <c r="G39" s="458"/>
      <c r="H39" s="271"/>
      <c r="I39" s="272"/>
      <c r="J39" s="270"/>
      <c r="K39" s="271"/>
      <c r="L39" s="457"/>
      <c r="M39" s="458"/>
      <c r="N39" s="271"/>
      <c r="O39" s="271"/>
      <c r="P39" s="274"/>
    </row>
    <row r="40" spans="1:16" ht="19.5" customHeight="1" x14ac:dyDescent="0.2">
      <c r="A40" s="275">
        <v>2</v>
      </c>
      <c r="B40" s="302"/>
      <c r="C40" s="277"/>
      <c r="D40" s="278"/>
      <c r="E40" s="279"/>
      <c r="F40" s="428"/>
      <c r="G40" s="429"/>
      <c r="H40" s="278"/>
      <c r="I40" s="202"/>
      <c r="J40" s="277"/>
      <c r="K40" s="278"/>
      <c r="L40" s="428"/>
      <c r="M40" s="429"/>
      <c r="N40" s="278"/>
      <c r="O40" s="278"/>
      <c r="P40" s="281"/>
    </row>
    <row r="41" spans="1:16" ht="19.5" customHeight="1" x14ac:dyDescent="0.2">
      <c r="A41" s="275">
        <v>3</v>
      </c>
      <c r="B41" s="302"/>
      <c r="C41" s="277"/>
      <c r="D41" s="278"/>
      <c r="E41" s="278"/>
      <c r="F41" s="428"/>
      <c r="G41" s="429"/>
      <c r="H41" s="278"/>
      <c r="I41" s="202"/>
      <c r="J41" s="277"/>
      <c r="K41" s="278"/>
      <c r="L41" s="428"/>
      <c r="M41" s="429"/>
      <c r="N41" s="278"/>
      <c r="O41" s="278"/>
      <c r="P41" s="281"/>
    </row>
    <row r="42" spans="1:16" ht="19.5" customHeight="1" x14ac:dyDescent="0.2">
      <c r="A42" s="275">
        <v>4</v>
      </c>
      <c r="B42" s="302"/>
      <c r="C42" s="277"/>
      <c r="D42" s="279"/>
      <c r="E42" s="279"/>
      <c r="F42" s="428"/>
      <c r="G42" s="429"/>
      <c r="H42" s="278"/>
      <c r="I42" s="202"/>
      <c r="J42" s="277"/>
      <c r="K42" s="278"/>
      <c r="L42" s="428"/>
      <c r="M42" s="429"/>
      <c r="N42" s="278"/>
      <c r="O42" s="278"/>
      <c r="P42" s="281"/>
    </row>
    <row r="43" spans="1:16" ht="19.5" customHeight="1" x14ac:dyDescent="0.2">
      <c r="A43" s="275">
        <v>5</v>
      </c>
      <c r="B43" s="302"/>
      <c r="C43" s="277"/>
      <c r="D43" s="278"/>
      <c r="E43" s="278"/>
      <c r="F43" s="428"/>
      <c r="G43" s="429"/>
      <c r="H43" s="278"/>
      <c r="I43" s="202"/>
      <c r="J43" s="277"/>
      <c r="K43" s="278"/>
      <c r="L43" s="428"/>
      <c r="M43" s="429"/>
      <c r="N43" s="278"/>
      <c r="O43" s="278"/>
      <c r="P43" s="281"/>
    </row>
    <row r="44" spans="1:16" ht="19.5" customHeight="1" x14ac:dyDescent="0.2">
      <c r="A44" s="275">
        <v>6</v>
      </c>
      <c r="B44" s="302"/>
      <c r="C44" s="277"/>
      <c r="D44" s="278"/>
      <c r="E44" s="278"/>
      <c r="F44" s="428"/>
      <c r="G44" s="429"/>
      <c r="H44" s="278"/>
      <c r="I44" s="202"/>
      <c r="J44" s="277"/>
      <c r="K44" s="278"/>
      <c r="L44" s="428"/>
      <c r="M44" s="429"/>
      <c r="N44" s="278"/>
      <c r="O44" s="278"/>
      <c r="P44" s="281"/>
    </row>
    <row r="45" spans="1:16" ht="19.5" customHeight="1" x14ac:dyDescent="0.2">
      <c r="A45" s="275">
        <v>7</v>
      </c>
      <c r="B45" s="302"/>
      <c r="C45" s="277"/>
      <c r="D45" s="278"/>
      <c r="E45" s="278"/>
      <c r="F45" s="428"/>
      <c r="G45" s="429"/>
      <c r="H45" s="278"/>
      <c r="I45" s="202"/>
      <c r="J45" s="277"/>
      <c r="K45" s="278"/>
      <c r="L45" s="428"/>
      <c r="M45" s="429"/>
      <c r="N45" s="278"/>
      <c r="O45" s="278"/>
      <c r="P45" s="281"/>
    </row>
    <row r="46" spans="1:16" ht="19.5" customHeight="1" x14ac:dyDescent="0.2">
      <c r="A46" s="275">
        <v>8</v>
      </c>
      <c r="B46" s="302"/>
      <c r="C46" s="277"/>
      <c r="D46" s="278"/>
      <c r="E46" s="279"/>
      <c r="F46" s="428"/>
      <c r="G46" s="429"/>
      <c r="H46" s="278"/>
      <c r="I46" s="202"/>
      <c r="J46" s="277"/>
      <c r="K46" s="278"/>
      <c r="L46" s="428"/>
      <c r="M46" s="429"/>
      <c r="N46" s="278"/>
      <c r="O46" s="278"/>
      <c r="P46" s="281"/>
    </row>
    <row r="47" spans="1:16" ht="19.5" customHeight="1" x14ac:dyDescent="0.2">
      <c r="A47" s="275">
        <v>9</v>
      </c>
      <c r="B47" s="302"/>
      <c r="C47" s="277"/>
      <c r="D47" s="278"/>
      <c r="E47" s="278"/>
      <c r="F47" s="428"/>
      <c r="G47" s="429"/>
      <c r="H47" s="279"/>
      <c r="I47" s="282"/>
      <c r="J47" s="277"/>
      <c r="K47" s="278"/>
      <c r="L47" s="428"/>
      <c r="M47" s="429"/>
      <c r="N47" s="278"/>
      <c r="O47" s="278"/>
      <c r="P47" s="281"/>
    </row>
    <row r="48" spans="1:16" ht="19.5" customHeight="1" x14ac:dyDescent="0.2">
      <c r="A48" s="275">
        <v>10</v>
      </c>
      <c r="B48" s="302"/>
      <c r="C48" s="277"/>
      <c r="D48" s="278"/>
      <c r="E48" s="278"/>
      <c r="F48" s="428"/>
      <c r="G48" s="429"/>
      <c r="H48" s="278"/>
      <c r="I48" s="282"/>
      <c r="J48" s="277"/>
      <c r="K48" s="278"/>
      <c r="L48" s="428"/>
      <c r="M48" s="429"/>
      <c r="N48" s="278"/>
      <c r="O48" s="278"/>
      <c r="P48" s="281"/>
    </row>
    <row r="49" spans="1:16" ht="19.5" customHeight="1" x14ac:dyDescent="0.2">
      <c r="A49" s="275">
        <v>11</v>
      </c>
      <c r="B49" s="302"/>
      <c r="C49" s="277"/>
      <c r="D49" s="278"/>
      <c r="E49" s="278"/>
      <c r="F49" s="428"/>
      <c r="G49" s="429"/>
      <c r="H49" s="278"/>
      <c r="I49" s="282"/>
      <c r="J49" s="277"/>
      <c r="K49" s="278"/>
      <c r="L49" s="428"/>
      <c r="M49" s="429"/>
      <c r="N49" s="278"/>
      <c r="O49" s="278"/>
      <c r="P49" s="281"/>
    </row>
    <row r="50" spans="1:16" ht="19.5" customHeight="1" x14ac:dyDescent="0.2">
      <c r="A50" s="275">
        <v>12</v>
      </c>
      <c r="B50" s="302"/>
      <c r="C50" s="277"/>
      <c r="D50" s="278"/>
      <c r="E50" s="278"/>
      <c r="F50" s="428"/>
      <c r="G50" s="429"/>
      <c r="H50" s="278"/>
      <c r="I50" s="282"/>
      <c r="J50" s="277"/>
      <c r="K50" s="278"/>
      <c r="L50" s="428"/>
      <c r="M50" s="429"/>
      <c r="N50" s="278"/>
      <c r="O50" s="278"/>
      <c r="P50" s="281"/>
    </row>
    <row r="51" spans="1:16" ht="19.5" customHeight="1" x14ac:dyDescent="0.2">
      <c r="A51" s="275">
        <v>13</v>
      </c>
      <c r="B51" s="302"/>
      <c r="C51" s="277"/>
      <c r="D51" s="278"/>
      <c r="E51" s="278"/>
      <c r="F51" s="428"/>
      <c r="G51" s="429"/>
      <c r="H51" s="278"/>
      <c r="I51" s="282"/>
      <c r="J51" s="277"/>
      <c r="K51" s="278"/>
      <c r="L51" s="428"/>
      <c r="M51" s="429"/>
      <c r="N51" s="278"/>
      <c r="O51" s="278"/>
      <c r="P51" s="281"/>
    </row>
    <row r="52" spans="1:16" ht="19.5" customHeight="1" x14ac:dyDescent="0.2">
      <c r="A52" s="275">
        <v>14</v>
      </c>
      <c r="B52" s="302"/>
      <c r="C52" s="277"/>
      <c r="D52" s="278"/>
      <c r="E52" s="279"/>
      <c r="F52" s="428"/>
      <c r="G52" s="429"/>
      <c r="H52" s="278"/>
      <c r="I52" s="282"/>
      <c r="J52" s="277"/>
      <c r="K52" s="278"/>
      <c r="L52" s="428"/>
      <c r="M52" s="429"/>
      <c r="N52" s="278"/>
      <c r="O52" s="278"/>
      <c r="P52" s="281"/>
    </row>
    <row r="53" spans="1:16" ht="19.5" customHeight="1" x14ac:dyDescent="0.2">
      <c r="A53" s="283">
        <v>15</v>
      </c>
      <c r="B53" s="303"/>
      <c r="C53" s="285"/>
      <c r="D53" s="286"/>
      <c r="E53" s="286"/>
      <c r="F53" s="430"/>
      <c r="G53" s="431"/>
      <c r="H53" s="286"/>
      <c r="I53" s="287"/>
      <c r="J53" s="285"/>
      <c r="K53" s="286"/>
      <c r="L53" s="430"/>
      <c r="M53" s="431"/>
      <c r="N53" s="286"/>
      <c r="O53" s="286"/>
      <c r="P53" s="289"/>
    </row>
    <row r="54" spans="1:16" ht="3.75" customHeight="1" x14ac:dyDescent="0.2">
      <c r="A54" s="290"/>
      <c r="B54" s="291"/>
      <c r="C54" s="292"/>
      <c r="D54" s="292"/>
      <c r="E54" s="292"/>
      <c r="F54" s="292"/>
      <c r="G54" s="292"/>
      <c r="H54" s="292"/>
      <c r="I54" s="292"/>
      <c r="J54" s="292"/>
      <c r="K54" s="292"/>
      <c r="L54" s="292"/>
      <c r="M54" s="292"/>
      <c r="N54" s="292"/>
      <c r="O54" s="292"/>
      <c r="P54" s="292"/>
    </row>
    <row r="55" spans="1:16" ht="14.25" customHeight="1" x14ac:dyDescent="0.2">
      <c r="A55" s="293" t="s">
        <v>173</v>
      </c>
      <c r="B55" s="254"/>
      <c r="C55" s="294"/>
      <c r="D55" s="294"/>
      <c r="E55" s="294"/>
      <c r="F55" s="294"/>
      <c r="G55" s="294"/>
      <c r="H55" s="294"/>
      <c r="I55" s="294"/>
      <c r="J55" s="294"/>
      <c r="K55" s="462" t="s">
        <v>178</v>
      </c>
      <c r="L55" s="318"/>
      <c r="M55" s="318"/>
      <c r="N55" s="318"/>
      <c r="O55" s="318"/>
      <c r="P55" s="318"/>
    </row>
    <row r="56" spans="1:16" ht="14.25" customHeight="1" x14ac:dyDescent="0.2">
      <c r="A56" s="293" t="s">
        <v>175</v>
      </c>
      <c r="B56" s="254"/>
      <c r="C56" s="294"/>
      <c r="D56" s="294"/>
      <c r="E56" s="296"/>
      <c r="F56" s="296"/>
      <c r="G56" s="294"/>
      <c r="H56" s="294"/>
      <c r="I56" s="294"/>
      <c r="J56" s="254"/>
      <c r="K56" s="318"/>
      <c r="L56" s="318"/>
      <c r="M56" s="318"/>
      <c r="N56" s="318"/>
      <c r="O56" s="318"/>
      <c r="P56" s="318"/>
    </row>
    <row r="57" spans="1:16" ht="19.5" customHeight="1" x14ac:dyDescent="0.2">
      <c r="A57" s="293"/>
      <c r="B57" s="254"/>
      <c r="C57" s="294"/>
      <c r="D57" s="294"/>
      <c r="E57" s="296"/>
      <c r="F57" s="296"/>
      <c r="G57" s="294"/>
      <c r="H57" s="294"/>
      <c r="I57" s="294"/>
      <c r="J57" s="254"/>
      <c r="K57" s="295"/>
      <c r="L57" s="295"/>
      <c r="M57" s="295"/>
      <c r="N57" s="295"/>
      <c r="O57" s="295"/>
      <c r="P57" s="295"/>
    </row>
    <row r="58" spans="1:16" ht="39.75" customHeight="1" x14ac:dyDescent="0.2">
      <c r="A58" s="293"/>
      <c r="B58" s="297"/>
      <c r="C58" s="298"/>
      <c r="D58" s="298"/>
      <c r="E58" s="298"/>
      <c r="F58" s="298"/>
      <c r="G58" s="298"/>
      <c r="H58" s="298"/>
      <c r="I58" s="298"/>
      <c r="J58" s="257"/>
      <c r="K58" s="297"/>
      <c r="L58" s="297"/>
      <c r="M58" s="297"/>
      <c r="N58" s="297"/>
      <c r="O58" s="297"/>
      <c r="P58" s="297"/>
    </row>
    <row r="59" spans="1:16" ht="12.75" customHeight="1" x14ac:dyDescent="0.2"/>
    <row r="60" spans="1:16" ht="12.75" customHeight="1" x14ac:dyDescent="0.2"/>
    <row r="61" spans="1:16" ht="12.75" customHeight="1" x14ac:dyDescent="0.2"/>
    <row r="62" spans="1:16" ht="12.75" customHeight="1" x14ac:dyDescent="0.2"/>
    <row r="63" spans="1:16" ht="12.75" customHeight="1" x14ac:dyDescent="0.2"/>
    <row r="64" spans="1:16"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02">
    <mergeCell ref="F42:G42"/>
    <mergeCell ref="L48:M48"/>
    <mergeCell ref="L49:M49"/>
    <mergeCell ref="K55:P56"/>
    <mergeCell ref="F43:G43"/>
    <mergeCell ref="F44:G44"/>
    <mergeCell ref="F45:G45"/>
    <mergeCell ref="L45:M45"/>
    <mergeCell ref="F46:G46"/>
    <mergeCell ref="L46:M46"/>
    <mergeCell ref="L47:M47"/>
    <mergeCell ref="C36:C37"/>
    <mergeCell ref="D36:D37"/>
    <mergeCell ref="E36:E37"/>
    <mergeCell ref="F36:F37"/>
    <mergeCell ref="I36:I37"/>
    <mergeCell ref="J36:J37"/>
    <mergeCell ref="K36:K37"/>
    <mergeCell ref="L36:L37"/>
    <mergeCell ref="O36:O37"/>
    <mergeCell ref="P36:P37"/>
    <mergeCell ref="G36:G37"/>
    <mergeCell ref="H36:H37"/>
    <mergeCell ref="F38:G38"/>
    <mergeCell ref="F39:G39"/>
    <mergeCell ref="F40:G40"/>
    <mergeCell ref="F41:G41"/>
    <mergeCell ref="F47:G47"/>
    <mergeCell ref="F48:G48"/>
    <mergeCell ref="F49:G49"/>
    <mergeCell ref="F50:G50"/>
    <mergeCell ref="F51:G51"/>
    <mergeCell ref="F52:G52"/>
    <mergeCell ref="F53:G53"/>
    <mergeCell ref="L50:M50"/>
    <mergeCell ref="L51:M51"/>
    <mergeCell ref="L52:M52"/>
    <mergeCell ref="L53:M53"/>
    <mergeCell ref="L43:M43"/>
    <mergeCell ref="L44:M44"/>
    <mergeCell ref="M36:M37"/>
    <mergeCell ref="N36:N37"/>
    <mergeCell ref="L38:M38"/>
    <mergeCell ref="L39:M39"/>
    <mergeCell ref="L40:M40"/>
    <mergeCell ref="L41:M41"/>
    <mergeCell ref="L42:M42"/>
    <mergeCell ref="L14:M14"/>
    <mergeCell ref="L15:M15"/>
    <mergeCell ref="L16:M16"/>
    <mergeCell ref="L17:M17"/>
    <mergeCell ref="L18:M18"/>
    <mergeCell ref="L19:M19"/>
    <mergeCell ref="L20:M20"/>
    <mergeCell ref="C35:I35"/>
    <mergeCell ref="J35:P35"/>
    <mergeCell ref="L21:M21"/>
    <mergeCell ref="L22:M22"/>
    <mergeCell ref="L23:M23"/>
    <mergeCell ref="L24:M24"/>
    <mergeCell ref="K26:P27"/>
    <mergeCell ref="A30:G30"/>
    <mergeCell ref="A35:B37"/>
    <mergeCell ref="F9:G9"/>
    <mergeCell ref="F10:G10"/>
    <mergeCell ref="F11:G11"/>
    <mergeCell ref="F12:G12"/>
    <mergeCell ref="F13:G13"/>
    <mergeCell ref="L7:L8"/>
    <mergeCell ref="M7:M8"/>
    <mergeCell ref="L9:M9"/>
    <mergeCell ref="L10:M10"/>
    <mergeCell ref="L11:M11"/>
    <mergeCell ref="L12:M12"/>
    <mergeCell ref="L13:M13"/>
    <mergeCell ref="H7:H8"/>
    <mergeCell ref="I7:I8"/>
    <mergeCell ref="J7:J8"/>
    <mergeCell ref="K7:K8"/>
    <mergeCell ref="N7:N8"/>
    <mergeCell ref="O7:O8"/>
    <mergeCell ref="A1:G1"/>
    <mergeCell ref="A6:B8"/>
    <mergeCell ref="C6:I6"/>
    <mergeCell ref="J6:P6"/>
    <mergeCell ref="C7:C8"/>
    <mergeCell ref="D7:D8"/>
    <mergeCell ref="E7:E8"/>
    <mergeCell ref="P7:P8"/>
    <mergeCell ref="F7:F8"/>
    <mergeCell ref="G7:G8"/>
    <mergeCell ref="F21:G21"/>
    <mergeCell ref="F22:G22"/>
    <mergeCell ref="F23:G23"/>
    <mergeCell ref="F24:G24"/>
    <mergeCell ref="F14:G14"/>
    <mergeCell ref="F15:G15"/>
    <mergeCell ref="F16:G16"/>
    <mergeCell ref="F17:G17"/>
    <mergeCell ref="F18:G18"/>
    <mergeCell ref="F19:G19"/>
    <mergeCell ref="F20:G20"/>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2BD90"/>
  </sheetPr>
  <dimension ref="A1:Z1000"/>
  <sheetViews>
    <sheetView workbookViewId="0"/>
  </sheetViews>
  <sheetFormatPr defaultColWidth="12.5703125" defaultRowHeight="15" customHeight="1" x14ac:dyDescent="0.2"/>
  <cols>
    <col min="1" max="2" width="255.7109375" customWidth="1"/>
    <col min="3" max="6" width="11.42578125" customWidth="1"/>
    <col min="7" max="26" width="8" customWidth="1"/>
  </cols>
  <sheetData>
    <row r="1" spans="1:26" ht="12.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249.75" customHeight="1" x14ac:dyDescent="0.55000000000000004">
      <c r="A2" s="304" t="s">
        <v>179</v>
      </c>
      <c r="B2" s="304" t="s">
        <v>180</v>
      </c>
      <c r="C2" s="305"/>
      <c r="D2" s="305"/>
      <c r="E2" s="305"/>
      <c r="F2" s="305"/>
      <c r="G2" s="305"/>
      <c r="H2" s="305"/>
      <c r="I2" s="305"/>
      <c r="J2" s="305"/>
      <c r="K2" s="305"/>
      <c r="L2" s="305"/>
      <c r="M2" s="305"/>
      <c r="N2" s="305"/>
      <c r="O2" s="305"/>
      <c r="P2" s="305"/>
      <c r="Q2" s="305"/>
      <c r="R2" s="305"/>
      <c r="S2" s="305"/>
      <c r="T2" s="305"/>
      <c r="U2" s="305"/>
      <c r="V2" s="305"/>
      <c r="W2" s="305"/>
      <c r="X2" s="305"/>
      <c r="Y2" s="305"/>
      <c r="Z2" s="305"/>
    </row>
    <row r="3" spans="1:26" ht="124.5" customHeight="1" x14ac:dyDescent="0.2">
      <c r="A3" s="306" t="str">
        <f>'TEAM NAMES &amp; EVENTS'!$E$7</f>
        <v>PSSP Level 2</v>
      </c>
      <c r="B3" s="306" t="str">
        <f>'TEAM NAMES &amp; EVENTS'!$E$7</f>
        <v>PSSP Level 2</v>
      </c>
      <c r="C3" s="1"/>
      <c r="D3" s="1"/>
      <c r="E3" s="1"/>
      <c r="F3" s="1"/>
      <c r="G3" s="1"/>
      <c r="H3" s="1"/>
      <c r="I3" s="1"/>
      <c r="J3" s="1"/>
      <c r="K3" s="1"/>
      <c r="L3" s="1"/>
      <c r="M3" s="1"/>
      <c r="N3" s="1"/>
      <c r="O3" s="1"/>
      <c r="P3" s="1"/>
      <c r="Q3" s="1"/>
      <c r="R3" s="1"/>
      <c r="S3" s="1"/>
      <c r="T3" s="1"/>
      <c r="U3" s="1"/>
      <c r="V3" s="1"/>
      <c r="W3" s="1"/>
      <c r="X3" s="1"/>
      <c r="Y3" s="1"/>
      <c r="Z3" s="1"/>
    </row>
    <row r="4" spans="1:26" ht="12.75" customHeight="1" x14ac:dyDescent="0.2">
      <c r="A4" s="307"/>
      <c r="B4" s="308"/>
      <c r="C4" s="1"/>
      <c r="D4" s="1"/>
      <c r="E4" s="1"/>
      <c r="F4" s="1"/>
      <c r="G4" s="1"/>
      <c r="H4" s="1"/>
      <c r="I4" s="1"/>
      <c r="J4" s="1"/>
      <c r="K4" s="1"/>
      <c r="L4" s="1"/>
      <c r="M4" s="1"/>
      <c r="N4" s="1"/>
      <c r="O4" s="1"/>
      <c r="P4" s="1"/>
      <c r="Q4" s="1"/>
      <c r="R4" s="1"/>
      <c r="S4" s="1"/>
      <c r="T4" s="1"/>
      <c r="U4" s="1"/>
      <c r="V4" s="1"/>
      <c r="W4" s="1"/>
      <c r="X4" s="1"/>
      <c r="Y4" s="1"/>
      <c r="Z4" s="1"/>
    </row>
    <row r="5" spans="1:26" ht="300" customHeight="1" x14ac:dyDescent="1.1499999999999999">
      <c r="A5" s="308" t="str">
        <f>'TEAM NAMES &amp; EVENTS'!$E12</f>
        <v>Bickleigh Down</v>
      </c>
      <c r="B5" s="308" t="str">
        <f>'TEAM NAMES &amp; EVENTS'!$E13</f>
        <v>Holy Cross</v>
      </c>
      <c r="C5" s="309"/>
      <c r="D5" s="309"/>
      <c r="E5" s="309"/>
      <c r="F5" s="309"/>
      <c r="G5" s="309"/>
      <c r="H5" s="309"/>
      <c r="I5" s="309"/>
      <c r="J5" s="309"/>
      <c r="K5" s="309"/>
      <c r="L5" s="309"/>
      <c r="M5" s="309"/>
      <c r="N5" s="309"/>
      <c r="O5" s="309"/>
      <c r="P5" s="309"/>
      <c r="Q5" s="309"/>
      <c r="R5" s="309"/>
      <c r="S5" s="309"/>
      <c r="T5" s="309"/>
      <c r="U5" s="309"/>
      <c r="V5" s="309"/>
      <c r="W5" s="309"/>
      <c r="X5" s="309"/>
      <c r="Y5" s="309"/>
      <c r="Z5" s="309"/>
    </row>
    <row r="6" spans="1:26" ht="12.75" customHeight="1" x14ac:dyDescent="0.2">
      <c r="A6" s="3"/>
      <c r="B6" s="3"/>
      <c r="C6" s="1"/>
      <c r="D6" s="1"/>
      <c r="E6" s="1"/>
      <c r="F6" s="1"/>
      <c r="G6" s="1"/>
      <c r="H6" s="1"/>
      <c r="I6" s="1"/>
      <c r="J6" s="1"/>
      <c r="K6" s="1"/>
      <c r="L6" s="1"/>
      <c r="M6" s="1"/>
      <c r="N6" s="1"/>
      <c r="O6" s="1"/>
      <c r="P6" s="1"/>
      <c r="Q6" s="1"/>
      <c r="R6" s="1"/>
      <c r="S6" s="1"/>
      <c r="T6" s="1"/>
      <c r="U6" s="1"/>
      <c r="V6" s="1"/>
      <c r="W6" s="1"/>
      <c r="X6" s="1"/>
      <c r="Y6" s="1"/>
      <c r="Z6" s="1"/>
    </row>
    <row r="7" spans="1:26" ht="90" customHeight="1" x14ac:dyDescent="0.2">
      <c r="A7" s="310"/>
      <c r="B7" s="310"/>
      <c r="C7" s="1"/>
      <c r="D7" s="1"/>
      <c r="E7" s="1"/>
      <c r="F7" s="1"/>
      <c r="G7" s="1"/>
      <c r="H7" s="1"/>
      <c r="I7" s="1"/>
      <c r="J7" s="1"/>
      <c r="K7" s="1"/>
      <c r="L7" s="1"/>
      <c r="M7" s="1"/>
      <c r="N7" s="1"/>
      <c r="O7" s="1"/>
      <c r="P7" s="1"/>
      <c r="Q7" s="1"/>
      <c r="R7" s="1"/>
      <c r="S7" s="1"/>
      <c r="T7" s="1"/>
      <c r="U7" s="1"/>
      <c r="V7" s="1"/>
      <c r="W7" s="1"/>
      <c r="X7" s="1"/>
      <c r="Y7" s="1"/>
      <c r="Z7" s="1"/>
    </row>
    <row r="8" spans="1:26" ht="45" customHeight="1" x14ac:dyDescent="0.55000000000000004">
      <c r="A8" s="311"/>
      <c r="B8" s="311"/>
      <c r="C8" s="305"/>
      <c r="D8" s="305"/>
      <c r="E8" s="305"/>
      <c r="F8" s="305"/>
      <c r="G8" s="305"/>
      <c r="H8" s="305"/>
      <c r="I8" s="305"/>
      <c r="J8" s="305"/>
      <c r="K8" s="305"/>
      <c r="L8" s="305"/>
      <c r="M8" s="305"/>
      <c r="N8" s="305"/>
      <c r="O8" s="305"/>
      <c r="P8" s="305"/>
      <c r="Q8" s="305"/>
      <c r="R8" s="305"/>
      <c r="S8" s="305"/>
      <c r="T8" s="305"/>
      <c r="U8" s="305"/>
      <c r="V8" s="305"/>
      <c r="W8" s="305"/>
      <c r="X8" s="305"/>
      <c r="Y8" s="305"/>
      <c r="Z8" s="305"/>
    </row>
    <row r="9" spans="1:26" ht="12.75" customHeight="1" x14ac:dyDescent="0.2">
      <c r="A9" s="3"/>
      <c r="B9" s="3"/>
      <c r="C9" s="1"/>
      <c r="D9" s="1"/>
      <c r="E9" s="1"/>
      <c r="F9" s="1"/>
      <c r="G9" s="1"/>
      <c r="H9" s="1"/>
      <c r="I9" s="1"/>
      <c r="J9" s="1"/>
      <c r="K9" s="1"/>
      <c r="L9" s="1"/>
      <c r="M9" s="1"/>
      <c r="N9" s="1"/>
      <c r="O9" s="1"/>
      <c r="P9" s="1"/>
      <c r="Q9" s="1"/>
      <c r="R9" s="1"/>
      <c r="S9" s="1"/>
      <c r="T9" s="1"/>
      <c r="U9" s="1"/>
      <c r="V9" s="1"/>
      <c r="W9" s="1"/>
      <c r="X9" s="1"/>
      <c r="Y9" s="1"/>
      <c r="Z9" s="1"/>
    </row>
    <row r="10" spans="1:26" ht="12.75" customHeight="1" x14ac:dyDescent="0.2">
      <c r="A10" s="3"/>
      <c r="B10" s="3"/>
      <c r="C10" s="1"/>
      <c r="D10" s="1"/>
      <c r="E10" s="1"/>
      <c r="F10" s="1"/>
      <c r="G10" s="1"/>
      <c r="H10" s="1"/>
      <c r="I10" s="1"/>
      <c r="J10" s="1"/>
      <c r="K10" s="1"/>
      <c r="L10" s="1"/>
      <c r="M10" s="1"/>
      <c r="N10" s="1"/>
      <c r="O10" s="1"/>
      <c r="P10" s="1"/>
      <c r="Q10" s="1"/>
      <c r="R10" s="1"/>
      <c r="S10" s="1"/>
      <c r="T10" s="1"/>
      <c r="U10" s="1"/>
      <c r="V10" s="1"/>
      <c r="W10" s="1"/>
      <c r="X10" s="1"/>
      <c r="Y10" s="1"/>
      <c r="Z10" s="1"/>
    </row>
    <row r="11" spans="1:26" ht="249.75" customHeight="1" x14ac:dyDescent="0.2">
      <c r="A11" s="304" t="s">
        <v>181</v>
      </c>
      <c r="B11" s="304" t="s">
        <v>182</v>
      </c>
      <c r="C11" s="1"/>
      <c r="D11" s="1"/>
      <c r="E11" s="1"/>
      <c r="F11" s="1"/>
      <c r="G11" s="1"/>
      <c r="H11" s="1"/>
      <c r="I11" s="1"/>
      <c r="J11" s="1"/>
      <c r="K11" s="1"/>
      <c r="L11" s="1"/>
      <c r="M11" s="1"/>
      <c r="N11" s="1"/>
      <c r="O11" s="1"/>
      <c r="P11" s="1"/>
      <c r="Q11" s="1"/>
      <c r="R11" s="1"/>
      <c r="S11" s="1"/>
      <c r="T11" s="1"/>
      <c r="U11" s="1"/>
      <c r="V11" s="1"/>
      <c r="W11" s="1"/>
      <c r="X11" s="1"/>
      <c r="Y11" s="1"/>
      <c r="Z11" s="1"/>
    </row>
    <row r="12" spans="1:26" ht="124.5" customHeight="1" x14ac:dyDescent="0.2">
      <c r="A12" s="306" t="str">
        <f>'TEAM NAMES &amp; EVENTS'!$E$7</f>
        <v>PSSP Level 2</v>
      </c>
      <c r="B12" s="306" t="str">
        <f>'TEAM NAMES &amp; EVENTS'!$E$7</f>
        <v>PSSP Level 2</v>
      </c>
      <c r="C12" s="1"/>
      <c r="D12" s="1"/>
      <c r="E12" s="1"/>
      <c r="F12" s="1"/>
      <c r="G12" s="1"/>
      <c r="H12" s="1"/>
      <c r="I12" s="1"/>
      <c r="J12" s="1"/>
      <c r="K12" s="1"/>
      <c r="L12" s="1"/>
      <c r="M12" s="1"/>
      <c r="N12" s="1"/>
      <c r="O12" s="1"/>
      <c r="P12" s="1"/>
      <c r="Q12" s="1"/>
      <c r="R12" s="1"/>
      <c r="S12" s="1"/>
      <c r="T12" s="1"/>
      <c r="U12" s="1"/>
      <c r="V12" s="1"/>
      <c r="W12" s="1"/>
      <c r="X12" s="1"/>
      <c r="Y12" s="1"/>
      <c r="Z12" s="1"/>
    </row>
    <row r="13" spans="1:26" ht="12.75" customHeight="1" x14ac:dyDescent="0.2">
      <c r="A13" s="308"/>
      <c r="B13" s="308"/>
      <c r="C13" s="1"/>
      <c r="D13" s="1"/>
      <c r="E13" s="1"/>
      <c r="F13" s="1"/>
      <c r="G13" s="1"/>
      <c r="H13" s="1"/>
      <c r="I13" s="1"/>
      <c r="J13" s="1"/>
      <c r="K13" s="1"/>
      <c r="L13" s="1"/>
      <c r="M13" s="1"/>
      <c r="N13" s="1"/>
      <c r="O13" s="1"/>
      <c r="P13" s="1"/>
      <c r="Q13" s="1"/>
      <c r="R13" s="1"/>
      <c r="S13" s="1"/>
      <c r="T13" s="1"/>
      <c r="U13" s="1"/>
      <c r="V13" s="1"/>
      <c r="W13" s="1"/>
      <c r="X13" s="1"/>
      <c r="Y13" s="1"/>
      <c r="Z13" s="1"/>
    </row>
    <row r="14" spans="1:26" ht="300" customHeight="1" x14ac:dyDescent="0.2">
      <c r="A14" s="308" t="str">
        <f>'TEAM NAMES &amp; EVENTS'!$E14</f>
        <v xml:space="preserve">Mary Dean's </v>
      </c>
      <c r="B14" s="308" t="str">
        <f>'TEAM NAMES &amp; EVENTS'!$E15</f>
        <v>Elburton</v>
      </c>
      <c r="C14" s="1"/>
      <c r="D14" s="1"/>
      <c r="E14" s="1"/>
      <c r="F14" s="1"/>
      <c r="G14" s="1"/>
      <c r="H14" s="1"/>
      <c r="I14" s="1"/>
      <c r="J14" s="1"/>
      <c r="K14" s="1"/>
      <c r="L14" s="1"/>
      <c r="M14" s="1"/>
      <c r="N14" s="1"/>
      <c r="O14" s="1"/>
      <c r="P14" s="1"/>
      <c r="Q14" s="1"/>
      <c r="R14" s="1"/>
      <c r="S14" s="1"/>
      <c r="T14" s="1"/>
      <c r="U14" s="1"/>
      <c r="V14" s="1"/>
      <c r="W14" s="1"/>
      <c r="X14" s="1"/>
      <c r="Y14" s="1"/>
      <c r="Z14" s="1"/>
    </row>
    <row r="15" spans="1:26" ht="12.75" customHeight="1" x14ac:dyDescent="0.2">
      <c r="A15" s="3"/>
      <c r="B15" s="3"/>
      <c r="C15" s="1"/>
      <c r="D15" s="1"/>
      <c r="E15" s="1"/>
      <c r="F15" s="1"/>
      <c r="G15" s="1"/>
      <c r="H15" s="1"/>
      <c r="I15" s="1"/>
      <c r="J15" s="1"/>
      <c r="K15" s="1"/>
      <c r="L15" s="1"/>
      <c r="M15" s="1"/>
      <c r="N15" s="1"/>
      <c r="O15" s="1"/>
      <c r="P15" s="1"/>
      <c r="Q15" s="1"/>
      <c r="R15" s="1"/>
      <c r="S15" s="1"/>
      <c r="T15" s="1"/>
      <c r="U15" s="1"/>
      <c r="V15" s="1"/>
      <c r="W15" s="1"/>
      <c r="X15" s="1"/>
      <c r="Y15" s="1"/>
      <c r="Z15" s="1"/>
    </row>
    <row r="16" spans="1:26" ht="90" customHeight="1" x14ac:dyDescent="0.2">
      <c r="A16" s="310"/>
      <c r="B16" s="310"/>
      <c r="C16" s="1"/>
      <c r="D16" s="1"/>
      <c r="E16" s="1"/>
      <c r="F16" s="1"/>
      <c r="G16" s="1"/>
      <c r="H16" s="1"/>
      <c r="I16" s="1"/>
      <c r="J16" s="1"/>
      <c r="K16" s="1"/>
      <c r="L16" s="1"/>
      <c r="M16" s="1"/>
      <c r="N16" s="1"/>
      <c r="O16" s="1"/>
      <c r="P16" s="1"/>
      <c r="Q16" s="1"/>
      <c r="R16" s="1"/>
      <c r="S16" s="1"/>
      <c r="T16" s="1"/>
      <c r="U16" s="1"/>
      <c r="V16" s="1"/>
      <c r="W16" s="1"/>
      <c r="X16" s="1"/>
      <c r="Y16" s="1"/>
      <c r="Z16" s="1"/>
    </row>
    <row r="17" spans="1:26" ht="44.25" customHeight="1" x14ac:dyDescent="0.55000000000000004">
      <c r="A17" s="311"/>
      <c r="B17" s="311"/>
      <c r="C17" s="1"/>
      <c r="D17" s="1"/>
      <c r="E17" s="1"/>
      <c r="F17" s="1"/>
      <c r="G17" s="1"/>
      <c r="H17" s="1"/>
      <c r="I17" s="1"/>
      <c r="J17" s="1"/>
      <c r="K17" s="1"/>
      <c r="L17" s="1"/>
      <c r="M17" s="1"/>
      <c r="N17" s="1"/>
      <c r="O17" s="1"/>
      <c r="P17" s="1"/>
      <c r="Q17" s="1"/>
      <c r="R17" s="1"/>
      <c r="S17" s="1"/>
      <c r="T17" s="1"/>
      <c r="U17" s="1"/>
      <c r="V17" s="1"/>
      <c r="W17" s="1"/>
      <c r="X17" s="1"/>
      <c r="Y17" s="1"/>
      <c r="Z17" s="1"/>
    </row>
    <row r="18" spans="1:26" ht="12.75" customHeight="1" x14ac:dyDescent="0.2">
      <c r="A18" s="3"/>
      <c r="B18" s="3"/>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x14ac:dyDescent="0.2">
      <c r="A19" s="3"/>
      <c r="B19" s="3"/>
      <c r="C19" s="1"/>
      <c r="D19" s="1"/>
      <c r="E19" s="1"/>
      <c r="F19" s="1"/>
      <c r="G19" s="1"/>
      <c r="H19" s="1"/>
      <c r="I19" s="1"/>
      <c r="J19" s="1"/>
      <c r="K19" s="1"/>
      <c r="L19" s="1"/>
      <c r="M19" s="1"/>
      <c r="N19" s="1"/>
      <c r="O19" s="1"/>
      <c r="P19" s="1"/>
      <c r="Q19" s="1"/>
      <c r="R19" s="1"/>
      <c r="S19" s="1"/>
      <c r="T19" s="1"/>
      <c r="U19" s="1"/>
      <c r="V19" s="1"/>
      <c r="W19" s="1"/>
      <c r="X19" s="1"/>
      <c r="Y19" s="1"/>
      <c r="Z19" s="1"/>
    </row>
    <row r="20" spans="1:26" ht="249.75" customHeight="1" x14ac:dyDescent="0.2">
      <c r="A20" s="304" t="s">
        <v>183</v>
      </c>
      <c r="B20" s="304" t="s">
        <v>184</v>
      </c>
      <c r="C20" s="1"/>
      <c r="D20" s="1"/>
      <c r="E20" s="1"/>
      <c r="F20" s="1"/>
      <c r="G20" s="1"/>
      <c r="H20" s="1"/>
      <c r="I20" s="1"/>
      <c r="J20" s="1"/>
      <c r="K20" s="1"/>
      <c r="L20" s="1"/>
      <c r="M20" s="1"/>
      <c r="N20" s="1"/>
      <c r="O20" s="1"/>
      <c r="P20" s="1"/>
      <c r="Q20" s="1"/>
      <c r="R20" s="1"/>
      <c r="S20" s="1"/>
      <c r="T20" s="1"/>
      <c r="U20" s="1"/>
      <c r="V20" s="1"/>
      <c r="W20" s="1"/>
      <c r="X20" s="1"/>
      <c r="Y20" s="1"/>
      <c r="Z20" s="1"/>
    </row>
    <row r="21" spans="1:26" ht="124.5" customHeight="1" x14ac:dyDescent="0.2">
      <c r="A21" s="306" t="str">
        <f>'TEAM NAMES &amp; EVENTS'!$E$7</f>
        <v>PSSP Level 2</v>
      </c>
      <c r="B21" s="306" t="str">
        <f>'TEAM NAMES &amp; EVENTS'!$E$7</f>
        <v>PSSP Level 2</v>
      </c>
      <c r="C21" s="1"/>
      <c r="D21" s="1"/>
      <c r="E21" s="1"/>
      <c r="F21" s="1"/>
      <c r="G21" s="1"/>
      <c r="H21" s="1"/>
      <c r="I21" s="1"/>
      <c r="J21" s="1"/>
      <c r="K21" s="1"/>
      <c r="L21" s="1"/>
      <c r="M21" s="1"/>
      <c r="N21" s="1"/>
      <c r="O21" s="1"/>
      <c r="P21" s="1"/>
      <c r="Q21" s="1"/>
      <c r="R21" s="1"/>
      <c r="S21" s="1"/>
      <c r="T21" s="1"/>
      <c r="U21" s="1"/>
      <c r="V21" s="1"/>
      <c r="W21" s="1"/>
      <c r="X21" s="1"/>
      <c r="Y21" s="1"/>
      <c r="Z21" s="1"/>
    </row>
    <row r="22" spans="1:26" ht="12.75" customHeight="1" x14ac:dyDescent="0.2">
      <c r="A22" s="308"/>
      <c r="B22" s="308"/>
      <c r="C22" s="1"/>
      <c r="D22" s="1"/>
      <c r="E22" s="1"/>
      <c r="F22" s="1"/>
      <c r="G22" s="1"/>
      <c r="H22" s="1"/>
      <c r="I22" s="1"/>
      <c r="J22" s="1"/>
      <c r="K22" s="1"/>
      <c r="L22" s="1"/>
      <c r="M22" s="1"/>
      <c r="N22" s="1"/>
      <c r="O22" s="1"/>
      <c r="P22" s="1"/>
      <c r="Q22" s="1"/>
      <c r="R22" s="1"/>
      <c r="S22" s="1"/>
      <c r="T22" s="1"/>
      <c r="U22" s="1"/>
      <c r="V22" s="1"/>
      <c r="W22" s="1"/>
      <c r="X22" s="1"/>
      <c r="Y22" s="1"/>
      <c r="Z22" s="1"/>
    </row>
    <row r="23" spans="1:26" ht="300" customHeight="1" x14ac:dyDescent="0.2">
      <c r="A23" s="308" t="str">
        <f>'TEAM NAMES &amp; EVENTS'!$E16</f>
        <v xml:space="preserve">Montpelier </v>
      </c>
      <c r="B23" s="308" t="str">
        <f>'TEAM NAMES &amp; EVENTS'!$E17</f>
        <v xml:space="preserve">Plympton St Maurice </v>
      </c>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x14ac:dyDescent="0.2">
      <c r="A24" s="3"/>
      <c r="B24" s="3"/>
      <c r="C24" s="1"/>
      <c r="D24" s="1"/>
      <c r="E24" s="1"/>
      <c r="F24" s="1"/>
      <c r="G24" s="1"/>
      <c r="H24" s="1"/>
      <c r="I24" s="1"/>
      <c r="J24" s="1"/>
      <c r="K24" s="1"/>
      <c r="L24" s="1"/>
      <c r="M24" s="1"/>
      <c r="N24" s="1"/>
      <c r="O24" s="1"/>
      <c r="P24" s="1"/>
      <c r="Q24" s="1"/>
      <c r="R24" s="1"/>
      <c r="S24" s="1"/>
      <c r="T24" s="1"/>
      <c r="U24" s="1"/>
      <c r="V24" s="1"/>
      <c r="W24" s="1"/>
      <c r="X24" s="1"/>
      <c r="Y24" s="1"/>
      <c r="Z24" s="1"/>
    </row>
    <row r="25" spans="1:26" ht="90" customHeight="1" x14ac:dyDescent="0.2">
      <c r="A25" s="310"/>
      <c r="B25" s="310"/>
      <c r="C25" s="1"/>
      <c r="D25" s="1"/>
      <c r="E25" s="1"/>
      <c r="F25" s="1"/>
      <c r="G25" s="1"/>
      <c r="H25" s="1"/>
      <c r="I25" s="1"/>
      <c r="J25" s="1"/>
      <c r="K25" s="1"/>
      <c r="L25" s="1"/>
      <c r="M25" s="1"/>
      <c r="N25" s="1"/>
      <c r="O25" s="1"/>
      <c r="P25" s="1"/>
      <c r="Q25" s="1"/>
      <c r="R25" s="1"/>
      <c r="S25" s="1"/>
      <c r="T25" s="1"/>
      <c r="U25" s="1"/>
      <c r="V25" s="1"/>
      <c r="W25" s="1"/>
      <c r="X25" s="1"/>
      <c r="Y25" s="1"/>
      <c r="Z25" s="1"/>
    </row>
    <row r="26" spans="1:26" ht="44.25" customHeight="1" x14ac:dyDescent="0.55000000000000004">
      <c r="A26" s="311"/>
      <c r="B26" s="311"/>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x14ac:dyDescent="0.55000000000000004">
      <c r="A27" s="311"/>
      <c r="B27" s="31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x14ac:dyDescent="0.2">
      <c r="A28" s="3"/>
      <c r="B28" s="3"/>
      <c r="C28" s="1"/>
      <c r="D28" s="1"/>
      <c r="E28" s="1"/>
      <c r="F28" s="1"/>
      <c r="G28" s="1"/>
      <c r="H28" s="1"/>
      <c r="I28" s="1"/>
      <c r="J28" s="1"/>
      <c r="K28" s="1"/>
      <c r="L28" s="1"/>
      <c r="M28" s="1"/>
      <c r="N28" s="1"/>
      <c r="O28" s="1"/>
      <c r="P28" s="1"/>
      <c r="Q28" s="1"/>
      <c r="R28" s="1"/>
      <c r="S28" s="1"/>
      <c r="T28" s="1"/>
      <c r="U28" s="1"/>
      <c r="V28" s="1"/>
      <c r="W28" s="1"/>
      <c r="X28" s="1"/>
      <c r="Y28" s="1"/>
      <c r="Z28" s="1"/>
    </row>
    <row r="29" spans="1:26" ht="249.75" customHeight="1" x14ac:dyDescent="0.2">
      <c r="A29" s="304" t="s">
        <v>185</v>
      </c>
      <c r="B29" s="304" t="s">
        <v>186</v>
      </c>
      <c r="C29" s="1"/>
      <c r="D29" s="1"/>
      <c r="E29" s="1"/>
      <c r="F29" s="1"/>
      <c r="G29" s="1"/>
      <c r="H29" s="1"/>
      <c r="I29" s="1"/>
      <c r="J29" s="1"/>
      <c r="K29" s="1"/>
      <c r="L29" s="1"/>
      <c r="M29" s="1"/>
      <c r="N29" s="1"/>
      <c r="O29" s="1"/>
      <c r="P29" s="1"/>
      <c r="Q29" s="1"/>
      <c r="R29" s="1"/>
      <c r="S29" s="1"/>
      <c r="T29" s="1"/>
      <c r="U29" s="1"/>
      <c r="V29" s="1"/>
      <c r="W29" s="1"/>
      <c r="X29" s="1"/>
      <c r="Y29" s="1"/>
      <c r="Z29" s="1"/>
    </row>
    <row r="30" spans="1:26" ht="124.5" customHeight="1" x14ac:dyDescent="0.2">
      <c r="A30" s="306" t="str">
        <f>'TEAM NAMES &amp; EVENTS'!$E$7</f>
        <v>PSSP Level 2</v>
      </c>
      <c r="B30" s="306" t="str">
        <f>'TEAM NAMES &amp; EVENTS'!$E$7</f>
        <v>PSSP Level 2</v>
      </c>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x14ac:dyDescent="0.2">
      <c r="A31" s="308"/>
      <c r="B31" s="308"/>
      <c r="C31" s="1"/>
      <c r="D31" s="1"/>
      <c r="E31" s="1"/>
      <c r="F31" s="1"/>
      <c r="G31" s="1"/>
      <c r="H31" s="1"/>
      <c r="I31" s="1"/>
      <c r="J31" s="1"/>
      <c r="K31" s="1"/>
      <c r="L31" s="1"/>
      <c r="M31" s="1"/>
      <c r="N31" s="1"/>
      <c r="O31" s="1"/>
      <c r="P31" s="1"/>
      <c r="Q31" s="1"/>
      <c r="R31" s="1"/>
      <c r="S31" s="1"/>
      <c r="T31" s="1"/>
      <c r="U31" s="1"/>
      <c r="V31" s="1"/>
      <c r="W31" s="1"/>
      <c r="X31" s="1"/>
      <c r="Y31" s="1"/>
      <c r="Z31" s="1"/>
    </row>
    <row r="32" spans="1:26" ht="300" customHeight="1" x14ac:dyDescent="0.2">
      <c r="A32" s="308" t="str">
        <f>'TEAM NAMES &amp; EVENTS'!$E18</f>
        <v>Compton</v>
      </c>
      <c r="B32" s="308" t="str">
        <f>'TEAM NAMES &amp; EVENTS'!$E19</f>
        <v>Salsibury Road</v>
      </c>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
      <c r="A33" s="3"/>
      <c r="B33" s="3"/>
      <c r="C33" s="1"/>
      <c r="D33" s="1"/>
      <c r="E33" s="1"/>
      <c r="F33" s="1"/>
      <c r="G33" s="1"/>
      <c r="H33" s="1"/>
      <c r="I33" s="1"/>
      <c r="J33" s="1"/>
      <c r="K33" s="1"/>
      <c r="L33" s="1"/>
      <c r="M33" s="1"/>
      <c r="N33" s="1"/>
      <c r="O33" s="1"/>
      <c r="P33" s="1"/>
      <c r="Q33" s="1"/>
      <c r="R33" s="1"/>
      <c r="S33" s="1"/>
      <c r="T33" s="1"/>
      <c r="U33" s="1"/>
      <c r="V33" s="1"/>
      <c r="W33" s="1"/>
      <c r="X33" s="1"/>
      <c r="Y33" s="1"/>
      <c r="Z33" s="1"/>
    </row>
    <row r="34" spans="1:26" ht="90" customHeight="1" x14ac:dyDescent="0.2">
      <c r="A34" s="310"/>
      <c r="B34" s="310"/>
      <c r="C34" s="1"/>
      <c r="D34" s="1"/>
      <c r="E34" s="1"/>
      <c r="F34" s="1"/>
      <c r="G34" s="1"/>
      <c r="H34" s="1"/>
      <c r="I34" s="1"/>
      <c r="J34" s="1"/>
      <c r="K34" s="1"/>
      <c r="L34" s="1"/>
      <c r="M34" s="1"/>
      <c r="N34" s="1"/>
      <c r="O34" s="1"/>
      <c r="P34" s="1"/>
      <c r="Q34" s="1"/>
      <c r="R34" s="1"/>
      <c r="S34" s="1"/>
      <c r="T34" s="1"/>
      <c r="U34" s="1"/>
      <c r="V34" s="1"/>
      <c r="W34" s="1"/>
      <c r="X34" s="1"/>
      <c r="Y34" s="1"/>
      <c r="Z34" s="1"/>
    </row>
    <row r="35" spans="1:26" ht="44.25" customHeight="1" x14ac:dyDescent="0.55000000000000004">
      <c r="A35" s="311"/>
      <c r="B35" s="31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
      <c r="A36" s="3"/>
      <c r="B36" s="3"/>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
      <c r="A37" s="3"/>
      <c r="B37" s="3"/>
      <c r="C37" s="1"/>
      <c r="D37" s="1"/>
      <c r="E37" s="1"/>
      <c r="F37" s="1"/>
      <c r="G37" s="1"/>
      <c r="H37" s="1"/>
      <c r="I37" s="1"/>
      <c r="J37" s="1"/>
      <c r="K37" s="1"/>
      <c r="L37" s="1"/>
      <c r="M37" s="1"/>
      <c r="N37" s="1"/>
      <c r="O37" s="1"/>
      <c r="P37" s="1"/>
      <c r="Q37" s="1"/>
      <c r="R37" s="1"/>
      <c r="S37" s="1"/>
      <c r="T37" s="1"/>
      <c r="U37" s="1"/>
      <c r="V37" s="1"/>
      <c r="W37" s="1"/>
      <c r="X37" s="1"/>
      <c r="Y37" s="1"/>
      <c r="Z37" s="1"/>
    </row>
    <row r="38" spans="1:26" ht="249.75" customHeight="1" x14ac:dyDescent="0.2">
      <c r="A38" s="304" t="s">
        <v>187</v>
      </c>
      <c r="B38" s="304" t="s">
        <v>188</v>
      </c>
      <c r="C38" s="1"/>
      <c r="D38" s="1"/>
      <c r="E38" s="1"/>
      <c r="F38" s="1"/>
      <c r="G38" s="1"/>
      <c r="H38" s="1"/>
      <c r="I38" s="1"/>
      <c r="J38" s="1"/>
      <c r="K38" s="1"/>
      <c r="L38" s="1"/>
      <c r="M38" s="1"/>
      <c r="N38" s="1"/>
      <c r="O38" s="1"/>
      <c r="P38" s="1"/>
      <c r="Q38" s="1"/>
      <c r="R38" s="1"/>
      <c r="S38" s="1"/>
      <c r="T38" s="1"/>
      <c r="U38" s="1"/>
      <c r="V38" s="1"/>
      <c r="W38" s="1"/>
      <c r="X38" s="1"/>
      <c r="Y38" s="1"/>
      <c r="Z38" s="1"/>
    </row>
    <row r="39" spans="1:26" ht="124.5" customHeight="1" x14ac:dyDescent="0.2">
      <c r="A39" s="306" t="str">
        <f>'TEAM NAMES &amp; EVENTS'!$E$7</f>
        <v>PSSP Level 2</v>
      </c>
      <c r="B39" s="306" t="str">
        <f>'TEAM NAMES &amp; EVENTS'!$E$7</f>
        <v>PSSP Level 2</v>
      </c>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308"/>
      <c r="B40" s="308"/>
      <c r="C40" s="1"/>
      <c r="D40" s="1"/>
      <c r="E40" s="1"/>
      <c r="F40" s="1"/>
      <c r="G40" s="1"/>
      <c r="H40" s="1"/>
      <c r="I40" s="1"/>
      <c r="J40" s="1"/>
      <c r="K40" s="1"/>
      <c r="L40" s="1"/>
      <c r="M40" s="1"/>
      <c r="N40" s="1"/>
      <c r="O40" s="1"/>
      <c r="P40" s="1"/>
      <c r="Q40" s="1"/>
      <c r="R40" s="1"/>
      <c r="S40" s="1"/>
      <c r="T40" s="1"/>
      <c r="U40" s="1"/>
      <c r="V40" s="1"/>
      <c r="W40" s="1"/>
      <c r="X40" s="1"/>
      <c r="Y40" s="1"/>
      <c r="Z40" s="1"/>
    </row>
    <row r="41" spans="1:26" ht="300" customHeight="1" x14ac:dyDescent="0.2">
      <c r="A41" s="308">
        <f>'TEAM NAMES &amp; EVENTS'!$E20</f>
        <v>0</v>
      </c>
      <c r="B41" s="308">
        <f>'TEAM NAMES &amp; EVENTS'!$E21</f>
        <v>0</v>
      </c>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3"/>
      <c r="B42" s="3"/>
      <c r="C42" s="1"/>
      <c r="D42" s="1"/>
      <c r="E42" s="1"/>
      <c r="F42" s="1"/>
      <c r="G42" s="1"/>
      <c r="H42" s="1"/>
      <c r="I42" s="1"/>
      <c r="J42" s="1"/>
      <c r="K42" s="1"/>
      <c r="L42" s="1"/>
      <c r="M42" s="1"/>
      <c r="N42" s="1"/>
      <c r="O42" s="1"/>
      <c r="P42" s="1"/>
      <c r="Q42" s="1"/>
      <c r="R42" s="1"/>
      <c r="S42" s="1"/>
      <c r="T42" s="1"/>
      <c r="U42" s="1"/>
      <c r="V42" s="1"/>
      <c r="W42" s="1"/>
      <c r="X42" s="1"/>
      <c r="Y42" s="1"/>
      <c r="Z42" s="1"/>
    </row>
    <row r="43" spans="1:26" ht="90" customHeight="1" x14ac:dyDescent="0.2">
      <c r="A43" s="310"/>
      <c r="B43" s="310"/>
      <c r="C43" s="1"/>
      <c r="D43" s="1"/>
      <c r="E43" s="1"/>
      <c r="F43" s="1"/>
      <c r="G43" s="1"/>
      <c r="H43" s="1"/>
      <c r="I43" s="1"/>
      <c r="J43" s="1"/>
      <c r="K43" s="1"/>
      <c r="L43" s="1"/>
      <c r="M43" s="1"/>
      <c r="N43" s="1"/>
      <c r="O43" s="1"/>
      <c r="P43" s="1"/>
      <c r="Q43" s="1"/>
      <c r="R43" s="1"/>
      <c r="S43" s="1"/>
      <c r="T43" s="1"/>
      <c r="U43" s="1"/>
      <c r="V43" s="1"/>
      <c r="W43" s="1"/>
      <c r="X43" s="1"/>
      <c r="Y43" s="1"/>
      <c r="Z43" s="1"/>
    </row>
    <row r="44" spans="1:26" ht="44.25" customHeight="1" x14ac:dyDescent="0.55000000000000004">
      <c r="A44" s="311"/>
      <c r="B44" s="31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3"/>
      <c r="B45" s="3"/>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3"/>
      <c r="B46" s="3"/>
      <c r="C46" s="1"/>
      <c r="D46" s="1"/>
      <c r="E46" s="1"/>
      <c r="F46" s="1"/>
      <c r="G46" s="1"/>
      <c r="H46" s="1"/>
      <c r="I46" s="1"/>
      <c r="J46" s="1"/>
      <c r="K46" s="1"/>
      <c r="L46" s="1"/>
      <c r="M46" s="1"/>
      <c r="N46" s="1"/>
      <c r="O46" s="1"/>
      <c r="P46" s="1"/>
      <c r="Q46" s="1"/>
      <c r="R46" s="1"/>
      <c r="S46" s="1"/>
      <c r="T46" s="1"/>
      <c r="U46" s="1"/>
      <c r="V46" s="1"/>
      <c r="W46" s="1"/>
      <c r="X46" s="1"/>
      <c r="Y46" s="1"/>
      <c r="Z46" s="1"/>
    </row>
    <row r="47" spans="1:26" ht="249.75" customHeight="1" x14ac:dyDescent="0.2">
      <c r="A47" s="304" t="s">
        <v>189</v>
      </c>
      <c r="B47" s="304" t="s">
        <v>190</v>
      </c>
      <c r="C47" s="1"/>
      <c r="D47" s="1"/>
      <c r="E47" s="1"/>
      <c r="F47" s="1"/>
      <c r="G47" s="1"/>
      <c r="H47" s="1"/>
      <c r="I47" s="1"/>
      <c r="J47" s="1"/>
      <c r="K47" s="1"/>
      <c r="L47" s="1"/>
      <c r="M47" s="1"/>
      <c r="N47" s="1"/>
      <c r="O47" s="1"/>
      <c r="P47" s="1"/>
      <c r="Q47" s="1"/>
      <c r="R47" s="1"/>
      <c r="S47" s="1"/>
      <c r="T47" s="1"/>
      <c r="U47" s="1"/>
      <c r="V47" s="1"/>
      <c r="W47" s="1"/>
      <c r="X47" s="1"/>
      <c r="Y47" s="1"/>
      <c r="Z47" s="1"/>
    </row>
    <row r="48" spans="1:26" ht="124.5" customHeight="1" x14ac:dyDescent="0.2">
      <c r="A48" s="306" t="str">
        <f>'TEAM NAMES &amp; EVENTS'!$E$7</f>
        <v>PSSP Level 2</v>
      </c>
      <c r="B48" s="306" t="str">
        <f>'TEAM NAMES &amp; EVENTS'!$E$7</f>
        <v>PSSP Level 2</v>
      </c>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308"/>
      <c r="B49" s="308"/>
      <c r="C49" s="1"/>
      <c r="D49" s="1"/>
      <c r="E49" s="1"/>
      <c r="F49" s="1"/>
      <c r="G49" s="1"/>
      <c r="H49" s="1"/>
      <c r="I49" s="1"/>
      <c r="J49" s="1"/>
      <c r="K49" s="1"/>
      <c r="L49" s="1"/>
      <c r="M49" s="1"/>
      <c r="N49" s="1"/>
      <c r="O49" s="1"/>
      <c r="P49" s="1"/>
      <c r="Q49" s="1"/>
      <c r="R49" s="1"/>
      <c r="S49" s="1"/>
      <c r="T49" s="1"/>
      <c r="U49" s="1"/>
      <c r="V49" s="1"/>
      <c r="W49" s="1"/>
      <c r="X49" s="1"/>
      <c r="Y49" s="1"/>
      <c r="Z49" s="1"/>
    </row>
    <row r="50" spans="1:26" ht="300" customHeight="1" x14ac:dyDescent="0.2">
      <c r="A50" s="308">
        <f>'TEAM NAMES &amp; EVENTS'!$E22</f>
        <v>0</v>
      </c>
      <c r="B50" s="308">
        <f>'TEAM NAMES &amp; EVENTS'!$E23</f>
        <v>0</v>
      </c>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3"/>
      <c r="B51" s="3"/>
      <c r="C51" s="1"/>
      <c r="D51" s="1"/>
      <c r="E51" s="1"/>
      <c r="F51" s="1"/>
      <c r="G51" s="1"/>
      <c r="H51" s="1"/>
      <c r="I51" s="1"/>
      <c r="J51" s="1"/>
      <c r="K51" s="1"/>
      <c r="L51" s="1"/>
      <c r="M51" s="1"/>
      <c r="N51" s="1"/>
      <c r="O51" s="1"/>
      <c r="P51" s="1"/>
      <c r="Q51" s="1"/>
      <c r="R51" s="1"/>
      <c r="S51" s="1"/>
      <c r="T51" s="1"/>
      <c r="U51" s="1"/>
      <c r="V51" s="1"/>
      <c r="W51" s="1"/>
      <c r="X51" s="1"/>
      <c r="Y51" s="1"/>
      <c r="Z51" s="1"/>
    </row>
    <row r="52" spans="1:26" ht="90" customHeight="1" x14ac:dyDescent="0.2">
      <c r="A52" s="310"/>
      <c r="B52" s="310"/>
      <c r="C52" s="1"/>
      <c r="D52" s="1"/>
      <c r="E52" s="1"/>
      <c r="F52" s="1"/>
      <c r="G52" s="1"/>
      <c r="H52" s="1"/>
      <c r="I52" s="1"/>
      <c r="J52" s="1"/>
      <c r="K52" s="1"/>
      <c r="L52" s="1"/>
      <c r="M52" s="1"/>
      <c r="N52" s="1"/>
      <c r="O52" s="1"/>
      <c r="P52" s="1"/>
      <c r="Q52" s="1"/>
      <c r="R52" s="1"/>
      <c r="S52" s="1"/>
      <c r="T52" s="1"/>
      <c r="U52" s="1"/>
      <c r="V52" s="1"/>
      <c r="W52" s="1"/>
      <c r="X52" s="1"/>
      <c r="Y52" s="1"/>
      <c r="Z52" s="1"/>
    </row>
    <row r="53" spans="1:26" ht="44.25" customHeight="1" x14ac:dyDescent="0.55000000000000004">
      <c r="A53" s="311"/>
      <c r="B53" s="31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3"/>
      <c r="B54" s="3"/>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3"/>
      <c r="B55" s="3"/>
      <c r="C55" s="1"/>
      <c r="D55" s="1"/>
      <c r="E55" s="1"/>
      <c r="F55" s="1"/>
      <c r="G55" s="1"/>
      <c r="H55" s="1"/>
      <c r="I55" s="1"/>
      <c r="J55" s="1"/>
      <c r="K55" s="1"/>
      <c r="L55" s="1"/>
      <c r="M55" s="1"/>
      <c r="N55" s="1"/>
      <c r="O55" s="1"/>
      <c r="P55" s="1"/>
      <c r="Q55" s="1"/>
      <c r="R55" s="1"/>
      <c r="S55" s="1"/>
      <c r="T55" s="1"/>
      <c r="U55" s="1"/>
      <c r="V55" s="1"/>
      <c r="W55" s="1"/>
      <c r="X55" s="1"/>
      <c r="Y55" s="1"/>
      <c r="Z55" s="1"/>
    </row>
    <row r="56" spans="1:26" ht="249.75" customHeight="1" x14ac:dyDescent="0.2">
      <c r="A56" s="304" t="s">
        <v>191</v>
      </c>
      <c r="B56" s="304" t="s">
        <v>192</v>
      </c>
      <c r="C56" s="1"/>
      <c r="D56" s="1"/>
      <c r="E56" s="1"/>
      <c r="F56" s="1"/>
      <c r="G56" s="1"/>
      <c r="H56" s="1"/>
      <c r="I56" s="1"/>
      <c r="J56" s="1"/>
      <c r="K56" s="1"/>
      <c r="L56" s="1"/>
      <c r="M56" s="1"/>
      <c r="N56" s="1"/>
      <c r="O56" s="1"/>
      <c r="P56" s="1"/>
      <c r="Q56" s="1"/>
      <c r="R56" s="1"/>
      <c r="S56" s="1"/>
      <c r="T56" s="1"/>
      <c r="U56" s="1"/>
      <c r="V56" s="1"/>
      <c r="W56" s="1"/>
      <c r="X56" s="1"/>
      <c r="Y56" s="1"/>
      <c r="Z56" s="1"/>
    </row>
    <row r="57" spans="1:26" ht="124.5" customHeight="1" x14ac:dyDescent="0.2">
      <c r="A57" s="306" t="str">
        <f>'TEAM NAMES &amp; EVENTS'!$E$7</f>
        <v>PSSP Level 2</v>
      </c>
      <c r="B57" s="306" t="str">
        <f>'TEAM NAMES &amp; EVENTS'!$E$7</f>
        <v>PSSP Level 2</v>
      </c>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308"/>
      <c r="B58" s="308"/>
      <c r="C58" s="1"/>
      <c r="D58" s="1"/>
      <c r="E58" s="1"/>
      <c r="F58" s="1"/>
      <c r="G58" s="1"/>
      <c r="H58" s="1"/>
      <c r="I58" s="1"/>
      <c r="J58" s="1"/>
      <c r="K58" s="1"/>
      <c r="L58" s="1"/>
      <c r="M58" s="1"/>
      <c r="N58" s="1"/>
      <c r="O58" s="1"/>
      <c r="P58" s="1"/>
      <c r="Q58" s="1"/>
      <c r="R58" s="1"/>
      <c r="S58" s="1"/>
      <c r="T58" s="1"/>
      <c r="U58" s="1"/>
      <c r="V58" s="1"/>
      <c r="W58" s="1"/>
      <c r="X58" s="1"/>
      <c r="Y58" s="1"/>
      <c r="Z58" s="1"/>
    </row>
    <row r="59" spans="1:26" ht="300" customHeight="1" x14ac:dyDescent="0.2">
      <c r="A59" s="308">
        <f>'TEAM NAMES &amp; EVENTS'!$E24</f>
        <v>0</v>
      </c>
      <c r="B59" s="308">
        <f>'TEAM NAMES &amp; EVENTS'!$E25</f>
        <v>0</v>
      </c>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3"/>
      <c r="B60" s="3"/>
      <c r="C60" s="1"/>
      <c r="D60" s="1"/>
      <c r="E60" s="1"/>
      <c r="F60" s="1"/>
      <c r="G60" s="1"/>
      <c r="H60" s="1"/>
      <c r="I60" s="1"/>
      <c r="J60" s="1"/>
      <c r="K60" s="1"/>
      <c r="L60" s="1"/>
      <c r="M60" s="1"/>
      <c r="N60" s="1"/>
      <c r="O60" s="1"/>
      <c r="P60" s="1"/>
      <c r="Q60" s="1"/>
      <c r="R60" s="1"/>
      <c r="S60" s="1"/>
      <c r="T60" s="1"/>
      <c r="U60" s="1"/>
      <c r="V60" s="1"/>
      <c r="W60" s="1"/>
      <c r="X60" s="1"/>
      <c r="Y60" s="1"/>
      <c r="Z60" s="1"/>
    </row>
    <row r="61" spans="1:26" ht="90" customHeight="1" x14ac:dyDescent="0.2">
      <c r="A61" s="310"/>
      <c r="B61" s="310"/>
      <c r="C61" s="1"/>
      <c r="D61" s="1"/>
      <c r="E61" s="1"/>
      <c r="F61" s="1"/>
      <c r="G61" s="1"/>
      <c r="H61" s="1"/>
      <c r="I61" s="1"/>
      <c r="J61" s="1"/>
      <c r="K61" s="1"/>
      <c r="L61" s="1"/>
      <c r="M61" s="1"/>
      <c r="N61" s="1"/>
      <c r="O61" s="1"/>
      <c r="P61" s="1"/>
      <c r="Q61" s="1"/>
      <c r="R61" s="1"/>
      <c r="S61" s="1"/>
      <c r="T61" s="1"/>
      <c r="U61" s="1"/>
      <c r="V61" s="1"/>
      <c r="W61" s="1"/>
      <c r="X61" s="1"/>
      <c r="Y61" s="1"/>
      <c r="Z61" s="1"/>
    </row>
    <row r="62" spans="1:26" ht="44.25" customHeight="1" x14ac:dyDescent="0.55000000000000004">
      <c r="A62" s="311"/>
      <c r="B62" s="31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3"/>
      <c r="B63" s="3"/>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3"/>
      <c r="B64" s="3"/>
      <c r="C64" s="1"/>
      <c r="D64" s="1"/>
      <c r="E64" s="1"/>
      <c r="F64" s="1"/>
      <c r="G64" s="1"/>
      <c r="H64" s="1"/>
      <c r="I64" s="1"/>
      <c r="J64" s="1"/>
      <c r="K64" s="1"/>
      <c r="L64" s="1"/>
      <c r="M64" s="1"/>
      <c r="N64" s="1"/>
      <c r="O64" s="1"/>
      <c r="P64" s="1"/>
      <c r="Q64" s="1"/>
      <c r="R64" s="1"/>
      <c r="S64" s="1"/>
      <c r="T64" s="1"/>
      <c r="U64" s="1"/>
      <c r="V64" s="1"/>
      <c r="W64" s="1"/>
      <c r="X64" s="1"/>
      <c r="Y64" s="1"/>
      <c r="Z64" s="1"/>
    </row>
    <row r="65" spans="1:26" ht="249.75" customHeight="1" x14ac:dyDescent="0.2">
      <c r="A65" s="304" t="s">
        <v>193</v>
      </c>
      <c r="B65" s="304" t="s">
        <v>194</v>
      </c>
      <c r="C65" s="1"/>
      <c r="D65" s="1"/>
      <c r="E65" s="1"/>
      <c r="F65" s="1"/>
      <c r="G65" s="1"/>
      <c r="H65" s="1"/>
      <c r="I65" s="1"/>
      <c r="J65" s="1"/>
      <c r="K65" s="1"/>
      <c r="L65" s="1"/>
      <c r="M65" s="1"/>
      <c r="N65" s="1"/>
      <c r="O65" s="1"/>
      <c r="P65" s="1"/>
      <c r="Q65" s="1"/>
      <c r="R65" s="1"/>
      <c r="S65" s="1"/>
      <c r="T65" s="1"/>
      <c r="U65" s="1"/>
      <c r="V65" s="1"/>
      <c r="W65" s="1"/>
      <c r="X65" s="1"/>
      <c r="Y65" s="1"/>
      <c r="Z65" s="1"/>
    </row>
    <row r="66" spans="1:26" ht="124.5" customHeight="1" x14ac:dyDescent="0.2">
      <c r="A66" s="306" t="str">
        <f>'TEAM NAMES &amp; EVENTS'!$E$7</f>
        <v>PSSP Level 2</v>
      </c>
      <c r="B66" s="306" t="str">
        <f>'TEAM NAMES &amp; EVENTS'!$E$7</f>
        <v>PSSP Level 2</v>
      </c>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308"/>
      <c r="B67" s="308"/>
      <c r="C67" s="1"/>
      <c r="D67" s="1"/>
      <c r="E67" s="1"/>
      <c r="F67" s="1"/>
      <c r="G67" s="1"/>
      <c r="H67" s="1"/>
      <c r="I67" s="1"/>
      <c r="J67" s="1"/>
      <c r="K67" s="1"/>
      <c r="L67" s="1"/>
      <c r="M67" s="1"/>
      <c r="N67" s="1"/>
      <c r="O67" s="1"/>
      <c r="P67" s="1"/>
      <c r="Q67" s="1"/>
      <c r="R67" s="1"/>
      <c r="S67" s="1"/>
      <c r="T67" s="1"/>
      <c r="U67" s="1"/>
      <c r="V67" s="1"/>
      <c r="W67" s="1"/>
      <c r="X67" s="1"/>
      <c r="Y67" s="1"/>
      <c r="Z67" s="1"/>
    </row>
    <row r="68" spans="1:26" ht="300" customHeight="1" x14ac:dyDescent="0.2">
      <c r="A68" s="308">
        <f>'TEAM NAMES &amp; EVENTS'!$E26</f>
        <v>0</v>
      </c>
      <c r="B68" s="308">
        <f>'TEAM NAMES &amp; EVENTS'!$E27</f>
        <v>0</v>
      </c>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3"/>
      <c r="B69" s="3"/>
      <c r="C69" s="1"/>
      <c r="D69" s="1"/>
      <c r="E69" s="1"/>
      <c r="F69" s="1"/>
      <c r="G69" s="1"/>
      <c r="H69" s="1"/>
      <c r="I69" s="1"/>
      <c r="J69" s="1"/>
      <c r="K69" s="1"/>
      <c r="L69" s="1"/>
      <c r="M69" s="1"/>
      <c r="N69" s="1"/>
      <c r="O69" s="1"/>
      <c r="P69" s="1"/>
      <c r="Q69" s="1"/>
      <c r="R69" s="1"/>
      <c r="S69" s="1"/>
      <c r="T69" s="1"/>
      <c r="U69" s="1"/>
      <c r="V69" s="1"/>
      <c r="W69" s="1"/>
      <c r="X69" s="1"/>
      <c r="Y69" s="1"/>
      <c r="Z69" s="1"/>
    </row>
    <row r="70" spans="1:26" ht="90" customHeight="1" x14ac:dyDescent="0.2">
      <c r="A70" s="310"/>
      <c r="B70" s="310"/>
      <c r="C70" s="1"/>
      <c r="D70" s="1"/>
      <c r="E70" s="1"/>
      <c r="F70" s="1"/>
      <c r="G70" s="1"/>
      <c r="H70" s="1"/>
      <c r="I70" s="1"/>
      <c r="J70" s="1"/>
      <c r="K70" s="1"/>
      <c r="L70" s="1"/>
      <c r="M70" s="1"/>
      <c r="N70" s="1"/>
      <c r="O70" s="1"/>
      <c r="P70" s="1"/>
      <c r="Q70" s="1"/>
      <c r="R70" s="1"/>
      <c r="S70" s="1"/>
      <c r="T70" s="1"/>
      <c r="U70" s="1"/>
      <c r="V70" s="1"/>
      <c r="W70" s="1"/>
      <c r="X70" s="1"/>
      <c r="Y70" s="1"/>
      <c r="Z70" s="1"/>
    </row>
    <row r="71" spans="1:26" ht="44.25" customHeight="1" x14ac:dyDescent="0.55000000000000004">
      <c r="A71" s="311"/>
      <c r="B71" s="31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3"/>
      <c r="B72" s="3"/>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4.5" customHeight="1" x14ac:dyDescent="0.2">
      <c r="A74" s="312"/>
      <c r="B74" s="312"/>
      <c r="C74" s="1"/>
      <c r="D74" s="1"/>
      <c r="E74" s="1"/>
      <c r="F74" s="1"/>
      <c r="G74" s="1"/>
      <c r="H74" s="1"/>
      <c r="I74" s="1"/>
      <c r="J74" s="1"/>
      <c r="K74" s="1"/>
      <c r="L74" s="1"/>
      <c r="M74" s="1"/>
      <c r="N74" s="1"/>
      <c r="O74" s="1"/>
      <c r="P74" s="1"/>
      <c r="Q74" s="1"/>
      <c r="R74" s="1"/>
      <c r="S74" s="1"/>
      <c r="T74" s="1"/>
      <c r="U74" s="1"/>
      <c r="V74" s="1"/>
      <c r="W74" s="1"/>
      <c r="X74" s="1"/>
      <c r="Y74" s="1"/>
      <c r="Z74" s="1"/>
    </row>
    <row r="75" spans="1:26" ht="124.5" customHeight="1" x14ac:dyDescent="0.2">
      <c r="A75" s="472"/>
      <c r="B75" s="472"/>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318"/>
      <c r="B76" s="318"/>
      <c r="C76" s="1"/>
      <c r="D76" s="1"/>
      <c r="E76" s="1"/>
      <c r="F76" s="1"/>
      <c r="G76" s="1"/>
      <c r="H76" s="1"/>
      <c r="I76" s="1"/>
      <c r="J76" s="1"/>
      <c r="K76" s="1"/>
      <c r="L76" s="1"/>
      <c r="M76" s="1"/>
      <c r="N76" s="1"/>
      <c r="O76" s="1"/>
      <c r="P76" s="1"/>
      <c r="Q76" s="1"/>
      <c r="R76" s="1"/>
      <c r="S76" s="1"/>
      <c r="T76" s="1"/>
      <c r="U76" s="1"/>
      <c r="V76" s="1"/>
      <c r="W76" s="1"/>
      <c r="X76" s="1"/>
      <c r="Y76" s="1"/>
      <c r="Z76" s="1"/>
    </row>
    <row r="77" spans="1:26" ht="300" customHeight="1" x14ac:dyDescent="0.2">
      <c r="A77" s="318"/>
      <c r="B77" s="318"/>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94.5" customHeight="1" x14ac:dyDescent="0.2">
      <c r="A79" s="312"/>
      <c r="B79" s="312"/>
      <c r="C79" s="1"/>
      <c r="D79" s="1"/>
      <c r="E79" s="1"/>
      <c r="F79" s="1"/>
      <c r="G79" s="1"/>
      <c r="H79" s="1"/>
      <c r="I79" s="1"/>
      <c r="J79" s="1"/>
      <c r="K79" s="1"/>
      <c r="L79" s="1"/>
      <c r="M79" s="1"/>
      <c r="N79" s="1"/>
      <c r="O79" s="1"/>
      <c r="P79" s="1"/>
      <c r="Q79" s="1"/>
      <c r="R79" s="1"/>
      <c r="S79" s="1"/>
      <c r="T79" s="1"/>
      <c r="U79" s="1"/>
      <c r="V79" s="1"/>
      <c r="W79" s="1"/>
      <c r="X79" s="1"/>
      <c r="Y79" s="1"/>
      <c r="Z79" s="1"/>
    </row>
    <row r="80" spans="1:26" ht="44.25" customHeight="1" x14ac:dyDescent="0.55000000000000004">
      <c r="A80" s="313"/>
      <c r="B80" s="313"/>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4.5" customHeight="1" x14ac:dyDescent="0.2">
      <c r="A83" s="312"/>
      <c r="B83" s="312"/>
      <c r="C83" s="1"/>
      <c r="D83" s="1"/>
      <c r="E83" s="1"/>
      <c r="F83" s="1"/>
      <c r="G83" s="1"/>
      <c r="H83" s="1"/>
      <c r="I83" s="1"/>
      <c r="J83" s="1"/>
      <c r="K83" s="1"/>
      <c r="L83" s="1"/>
      <c r="M83" s="1"/>
      <c r="N83" s="1"/>
      <c r="O83" s="1"/>
      <c r="P83" s="1"/>
      <c r="Q83" s="1"/>
      <c r="R83" s="1"/>
      <c r="S83" s="1"/>
      <c r="T83" s="1"/>
      <c r="U83" s="1"/>
      <c r="V83" s="1"/>
      <c r="W83" s="1"/>
      <c r="X83" s="1"/>
      <c r="Y83" s="1"/>
      <c r="Z83" s="1"/>
    </row>
    <row r="84" spans="1:26" ht="124.5" customHeight="1" x14ac:dyDescent="0.2">
      <c r="A84" s="472"/>
      <c r="B84" s="472"/>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318"/>
      <c r="B85" s="318"/>
      <c r="C85" s="1"/>
      <c r="D85" s="1"/>
      <c r="E85" s="1"/>
      <c r="F85" s="1"/>
      <c r="G85" s="1"/>
      <c r="H85" s="1"/>
      <c r="I85" s="1"/>
      <c r="J85" s="1"/>
      <c r="K85" s="1"/>
      <c r="L85" s="1"/>
      <c r="M85" s="1"/>
      <c r="N85" s="1"/>
      <c r="O85" s="1"/>
      <c r="P85" s="1"/>
      <c r="Q85" s="1"/>
      <c r="R85" s="1"/>
      <c r="S85" s="1"/>
      <c r="T85" s="1"/>
      <c r="U85" s="1"/>
      <c r="V85" s="1"/>
      <c r="W85" s="1"/>
      <c r="X85" s="1"/>
      <c r="Y85" s="1"/>
      <c r="Z85" s="1"/>
    </row>
    <row r="86" spans="1:26" ht="300" customHeight="1" x14ac:dyDescent="0.2">
      <c r="A86" s="318"/>
      <c r="B86" s="318"/>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94.5" customHeight="1" x14ac:dyDescent="0.2">
      <c r="A88" s="312"/>
      <c r="B88" s="312"/>
      <c r="C88" s="1"/>
      <c r="D88" s="1"/>
      <c r="E88" s="1"/>
      <c r="F88" s="1"/>
      <c r="G88" s="1"/>
      <c r="H88" s="1"/>
      <c r="I88" s="1"/>
      <c r="J88" s="1"/>
      <c r="K88" s="1"/>
      <c r="L88" s="1"/>
      <c r="M88" s="1"/>
      <c r="N88" s="1"/>
      <c r="O88" s="1"/>
      <c r="P88" s="1"/>
      <c r="Q88" s="1"/>
      <c r="R88" s="1"/>
      <c r="S88" s="1"/>
      <c r="T88" s="1"/>
      <c r="U88" s="1"/>
      <c r="V88" s="1"/>
      <c r="W88" s="1"/>
      <c r="X88" s="1"/>
      <c r="Y88" s="1"/>
      <c r="Z88" s="1"/>
    </row>
    <row r="89" spans="1:26" ht="44.25" customHeight="1" x14ac:dyDescent="0.55000000000000004">
      <c r="A89" s="313"/>
      <c r="B89" s="313"/>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4.5" customHeight="1" x14ac:dyDescent="0.2">
      <c r="A92" s="312"/>
      <c r="B92" s="312"/>
      <c r="C92" s="1"/>
      <c r="D92" s="1"/>
      <c r="E92" s="1"/>
      <c r="F92" s="1"/>
      <c r="G92" s="1"/>
      <c r="H92" s="1"/>
      <c r="I92" s="1"/>
      <c r="J92" s="1"/>
      <c r="K92" s="1"/>
      <c r="L92" s="1"/>
      <c r="M92" s="1"/>
      <c r="N92" s="1"/>
      <c r="O92" s="1"/>
      <c r="P92" s="1"/>
      <c r="Q92" s="1"/>
      <c r="R92" s="1"/>
      <c r="S92" s="1"/>
      <c r="T92" s="1"/>
      <c r="U92" s="1"/>
      <c r="V92" s="1"/>
      <c r="W92" s="1"/>
      <c r="X92" s="1"/>
      <c r="Y92" s="1"/>
      <c r="Z92" s="1"/>
    </row>
    <row r="93" spans="1:26" ht="124.5" customHeight="1" x14ac:dyDescent="0.2">
      <c r="A93" s="472"/>
      <c r="B93" s="472"/>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318"/>
      <c r="B94" s="318"/>
      <c r="C94" s="1"/>
      <c r="D94" s="1"/>
      <c r="E94" s="1"/>
      <c r="F94" s="1"/>
      <c r="G94" s="1"/>
      <c r="H94" s="1"/>
      <c r="I94" s="1"/>
      <c r="J94" s="1"/>
      <c r="K94" s="1"/>
      <c r="L94" s="1"/>
      <c r="M94" s="1"/>
      <c r="N94" s="1"/>
      <c r="O94" s="1"/>
      <c r="P94" s="1"/>
      <c r="Q94" s="1"/>
      <c r="R94" s="1"/>
      <c r="S94" s="1"/>
      <c r="T94" s="1"/>
      <c r="U94" s="1"/>
      <c r="V94" s="1"/>
      <c r="W94" s="1"/>
      <c r="X94" s="1"/>
      <c r="Y94" s="1"/>
      <c r="Z94" s="1"/>
    </row>
    <row r="95" spans="1:26" ht="300" customHeight="1" x14ac:dyDescent="0.2">
      <c r="A95" s="318"/>
      <c r="B95" s="318"/>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94.5" customHeight="1" x14ac:dyDescent="0.2">
      <c r="A97" s="312"/>
      <c r="B97" s="312"/>
      <c r="C97" s="1"/>
      <c r="D97" s="1"/>
      <c r="E97" s="1"/>
      <c r="F97" s="1"/>
      <c r="G97" s="1"/>
      <c r="H97" s="1"/>
      <c r="I97" s="1"/>
      <c r="J97" s="1"/>
      <c r="K97" s="1"/>
      <c r="L97" s="1"/>
      <c r="M97" s="1"/>
      <c r="N97" s="1"/>
      <c r="O97" s="1"/>
      <c r="P97" s="1"/>
      <c r="Q97" s="1"/>
      <c r="R97" s="1"/>
      <c r="S97" s="1"/>
      <c r="T97" s="1"/>
      <c r="U97" s="1"/>
      <c r="V97" s="1"/>
      <c r="W97" s="1"/>
      <c r="X97" s="1"/>
      <c r="Y97" s="1"/>
      <c r="Z97" s="1"/>
    </row>
    <row r="98" spans="1:26" ht="44.25" customHeight="1" x14ac:dyDescent="0.55000000000000004">
      <c r="A98" s="313"/>
      <c r="B98" s="313"/>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4.5" customHeight="1" x14ac:dyDescent="0.2">
      <c r="A101" s="312"/>
      <c r="B101" s="312"/>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4.5" customHeight="1" x14ac:dyDescent="0.2">
      <c r="A102" s="472"/>
      <c r="B102" s="472"/>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318"/>
      <c r="B103" s="318"/>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300" customHeight="1" x14ac:dyDescent="0.2">
      <c r="A104" s="318"/>
      <c r="B104" s="318"/>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94.5" customHeight="1" x14ac:dyDescent="0.2">
      <c r="A106" s="312"/>
      <c r="B106" s="312"/>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44.25" customHeight="1" x14ac:dyDescent="0.55000000000000004">
      <c r="A107" s="313"/>
      <c r="B107" s="313"/>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A102:A104"/>
    <mergeCell ref="B102:B104"/>
    <mergeCell ref="A75:A77"/>
    <mergeCell ref="B75:B77"/>
    <mergeCell ref="A84:A86"/>
    <mergeCell ref="B84:B86"/>
    <mergeCell ref="A93:A95"/>
    <mergeCell ref="B93:B95"/>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2BD90"/>
  </sheetPr>
  <dimension ref="A1:Z1000"/>
  <sheetViews>
    <sheetView topLeftCell="C3" workbookViewId="0"/>
  </sheetViews>
  <sheetFormatPr defaultColWidth="12.5703125" defaultRowHeight="15" customHeight="1" x14ac:dyDescent="0.2"/>
  <cols>
    <col min="1" max="2" width="9.140625" hidden="1" customWidth="1"/>
    <col min="3" max="3" width="11.42578125" customWidth="1"/>
    <col min="4" max="4" width="1.7109375" customWidth="1"/>
    <col min="5" max="5" width="25.7109375" customWidth="1"/>
    <col min="6" max="6" width="10.7109375" customWidth="1"/>
    <col min="7" max="7" width="3.42578125" customWidth="1"/>
    <col min="8" max="9" width="9.140625" hidden="1" customWidth="1"/>
    <col min="10" max="10" width="23.7109375" customWidth="1"/>
    <col min="11" max="11" width="10.7109375" customWidth="1"/>
    <col min="12" max="20" width="11.42578125" customWidth="1"/>
    <col min="21" max="26" width="8" customWidth="1"/>
  </cols>
  <sheetData>
    <row r="1" spans="1:26" ht="12.75" hidden="1" customHeight="1" x14ac:dyDescent="0.2">
      <c r="A1" s="1">
        <f>'TEAM NAMES &amp; EVENTS'!I12</f>
        <v>8</v>
      </c>
      <c r="B1" s="1"/>
      <c r="C1" s="1"/>
      <c r="D1" s="1"/>
      <c r="E1" s="1"/>
      <c r="F1" s="1"/>
      <c r="G1" s="1"/>
      <c r="H1" s="1"/>
      <c r="I1" s="1"/>
      <c r="J1" s="1" t="s">
        <v>195</v>
      </c>
      <c r="K1" s="1"/>
      <c r="L1" s="1"/>
      <c r="M1" s="1"/>
      <c r="N1" s="1"/>
      <c r="O1" s="1"/>
      <c r="P1" s="1"/>
      <c r="Q1" s="1"/>
      <c r="R1" s="1"/>
      <c r="S1" s="1"/>
      <c r="T1" s="1"/>
      <c r="U1" s="1"/>
      <c r="V1" s="1"/>
      <c r="W1" s="1"/>
      <c r="X1" s="1"/>
      <c r="Y1" s="1"/>
      <c r="Z1" s="1"/>
    </row>
    <row r="2" spans="1:26" ht="12.75" hidden="1" customHeight="1" x14ac:dyDescent="0.2">
      <c r="A2" s="1">
        <f>(A1/2)+1</f>
        <v>5</v>
      </c>
      <c r="B2" s="1"/>
      <c r="C2" s="1"/>
      <c r="D2" s="1"/>
      <c r="E2" s="1"/>
      <c r="F2" s="1"/>
      <c r="G2" s="1"/>
      <c r="H2" s="1"/>
      <c r="I2" s="1"/>
      <c r="J2" s="1"/>
      <c r="K2" s="1"/>
      <c r="L2" s="1"/>
      <c r="M2" s="1"/>
      <c r="N2" s="1"/>
      <c r="O2" s="1"/>
      <c r="P2" s="1"/>
      <c r="Q2" s="1"/>
      <c r="R2" s="1"/>
      <c r="S2" s="1"/>
      <c r="T2" s="1"/>
      <c r="U2" s="1"/>
      <c r="V2" s="1"/>
      <c r="W2" s="1"/>
      <c r="X2" s="1"/>
      <c r="Y2" s="1"/>
      <c r="Z2" s="1"/>
    </row>
    <row r="3" spans="1:26" ht="109.5" customHeight="1" x14ac:dyDescent="0.2">
      <c r="A3" s="1"/>
      <c r="B3" s="1"/>
      <c r="C3" s="1"/>
      <c r="D3" s="1"/>
      <c r="E3" s="1"/>
      <c r="F3" s="1"/>
      <c r="G3" s="1"/>
      <c r="H3" s="1"/>
      <c r="I3" s="1"/>
      <c r="J3" s="1"/>
      <c r="K3" s="1"/>
      <c r="L3" s="1"/>
      <c r="M3" s="1"/>
      <c r="N3" s="1"/>
      <c r="O3" s="1"/>
      <c r="P3" s="1"/>
      <c r="Q3" s="1"/>
      <c r="R3" s="1"/>
      <c r="S3" s="1"/>
      <c r="T3" s="1"/>
      <c r="U3" s="1"/>
      <c r="V3" s="1"/>
      <c r="W3" s="1"/>
      <c r="X3" s="1"/>
      <c r="Y3" s="1"/>
      <c r="Z3" s="1"/>
    </row>
    <row r="4" spans="1:26" ht="15" customHeight="1" x14ac:dyDescent="0.2">
      <c r="A4" s="1"/>
      <c r="B4" s="1"/>
      <c r="C4" s="1"/>
      <c r="D4" s="1"/>
      <c r="E4" s="473" t="str">
        <f>'TEAM NAMES &amp; EVENTS'!E7</f>
        <v>PSSP Level 2</v>
      </c>
      <c r="F4" s="318"/>
      <c r="G4" s="318"/>
      <c r="H4" s="318"/>
      <c r="I4" s="318"/>
      <c r="J4" s="318"/>
      <c r="K4" s="318"/>
      <c r="L4" s="1"/>
      <c r="M4" s="1"/>
      <c r="N4" s="1"/>
      <c r="O4" s="1"/>
      <c r="P4" s="1"/>
      <c r="Q4" s="1"/>
      <c r="R4" s="1"/>
      <c r="S4" s="1"/>
      <c r="T4" s="1"/>
      <c r="U4" s="1"/>
      <c r="V4" s="1"/>
      <c r="W4" s="1"/>
      <c r="X4" s="1"/>
      <c r="Y4" s="1"/>
      <c r="Z4" s="1"/>
    </row>
    <row r="5" spans="1:26" ht="15" customHeight="1" x14ac:dyDescent="0.2">
      <c r="A5" s="1"/>
      <c r="B5" s="1"/>
      <c r="C5" s="1"/>
      <c r="D5" s="1"/>
      <c r="E5" s="474" t="str">
        <f>'TEAM NAMES &amp; EVENTS'!E9</f>
        <v>Plymouth Marjon University</v>
      </c>
      <c r="F5" s="318"/>
      <c r="G5" s="318"/>
      <c r="H5" s="318"/>
      <c r="I5" s="318"/>
      <c r="J5" s="318"/>
      <c r="K5" s="318"/>
      <c r="L5" s="1"/>
      <c r="M5" s="1"/>
      <c r="N5" s="1"/>
      <c r="O5" s="1"/>
      <c r="P5" s="1"/>
      <c r="Q5" s="1"/>
      <c r="R5" s="1"/>
      <c r="S5" s="1"/>
      <c r="T5" s="1"/>
      <c r="U5" s="1"/>
      <c r="V5" s="1"/>
      <c r="W5" s="1"/>
      <c r="X5" s="1"/>
      <c r="Y5" s="1"/>
      <c r="Z5" s="1"/>
    </row>
    <row r="6" spans="1:26" ht="15" customHeight="1" x14ac:dyDescent="0.2">
      <c r="A6" s="1"/>
      <c r="B6" s="1"/>
      <c r="C6" s="1"/>
      <c r="D6" s="1"/>
      <c r="E6" s="475">
        <f>'TEAM NAMES &amp; EVENTS'!E8</f>
        <v>44592</v>
      </c>
      <c r="F6" s="318"/>
      <c r="G6" s="318"/>
      <c r="H6" s="318"/>
      <c r="I6" s="318"/>
      <c r="J6" s="318"/>
      <c r="K6" s="318"/>
      <c r="L6" s="1"/>
      <c r="M6" s="1"/>
      <c r="N6" s="1"/>
      <c r="O6" s="1"/>
      <c r="P6" s="1"/>
      <c r="Q6" s="1"/>
      <c r="R6" s="1"/>
      <c r="S6" s="1"/>
      <c r="T6" s="1"/>
      <c r="U6" s="1"/>
      <c r="V6" s="1"/>
      <c r="W6" s="1"/>
      <c r="X6" s="1"/>
      <c r="Y6" s="1"/>
      <c r="Z6" s="1"/>
    </row>
    <row r="7" spans="1:26" ht="18.75" customHeight="1" x14ac:dyDescent="0.2">
      <c r="A7" s="1"/>
      <c r="B7" s="1"/>
      <c r="C7" s="1"/>
      <c r="D7" s="1"/>
      <c r="E7" s="476" t="s">
        <v>196</v>
      </c>
      <c r="F7" s="318"/>
      <c r="G7" s="318"/>
      <c r="H7" s="318"/>
      <c r="I7" s="318"/>
      <c r="J7" s="318"/>
      <c r="K7" s="318"/>
      <c r="L7" s="1"/>
      <c r="M7" s="1"/>
      <c r="N7" s="1"/>
      <c r="O7" s="1"/>
      <c r="P7" s="1"/>
      <c r="Q7" s="1"/>
      <c r="R7" s="1"/>
      <c r="S7" s="1"/>
      <c r="T7" s="1"/>
      <c r="U7" s="1"/>
      <c r="V7" s="1"/>
      <c r="W7" s="1"/>
      <c r="X7" s="1"/>
      <c r="Y7" s="1"/>
      <c r="Z7" s="1"/>
    </row>
    <row r="8" spans="1:26" ht="12" customHeight="1" x14ac:dyDescent="0.2">
      <c r="A8" s="1"/>
      <c r="B8" s="1"/>
      <c r="C8" s="1"/>
      <c r="D8" s="1"/>
      <c r="E8" s="3"/>
      <c r="F8" s="3"/>
      <c r="G8" s="3"/>
      <c r="H8" s="3"/>
      <c r="I8" s="3"/>
      <c r="J8" s="3"/>
      <c r="K8" s="3"/>
      <c r="L8" s="1"/>
      <c r="M8" s="1"/>
      <c r="N8" s="1"/>
      <c r="O8" s="1"/>
      <c r="P8" s="1"/>
      <c r="Q8" s="1"/>
      <c r="R8" s="1"/>
      <c r="S8" s="1"/>
      <c r="T8" s="1"/>
      <c r="U8" s="1"/>
      <c r="V8" s="1"/>
      <c r="W8" s="1"/>
      <c r="X8" s="1"/>
      <c r="Y8" s="1"/>
      <c r="Z8" s="1"/>
    </row>
    <row r="9" spans="1:26" ht="24.75" customHeight="1" x14ac:dyDescent="0.2">
      <c r="A9" s="314"/>
      <c r="B9" s="314">
        <v>1</v>
      </c>
      <c r="C9" s="314"/>
      <c r="D9" s="314"/>
      <c r="E9" s="3" t="str">
        <f>VLOOKUP(B9,'TEAM NAMES &amp; EVENTS'!$A$12:$E$27,5,TRUE)</f>
        <v>Bickleigh Down</v>
      </c>
      <c r="F9" s="315" t="str">
        <f>VLOOKUP(B9,'TEAM NAMES &amp; EVENTS'!$A$12:$F$27,6,TRUE)</f>
        <v>A</v>
      </c>
      <c r="G9" s="3"/>
      <c r="H9" s="316">
        <f>(A1/2)+1</f>
        <v>5</v>
      </c>
      <c r="I9" s="316">
        <f t="shared" ref="I9:I16" si="0">ROUND(H9,0)</f>
        <v>5</v>
      </c>
      <c r="J9" s="3" t="str">
        <f>VLOOKUP(I9,'TEAM NAMES &amp; EVENTS'!$A$12:$E$27,5,TRUE)</f>
        <v xml:space="preserve">Montpelier </v>
      </c>
      <c r="K9" s="315" t="str">
        <f>VLOOKUP(I9,'TEAM NAMES &amp; EVENTS'!$A$12:$F$27,6,TRUE)</f>
        <v>E</v>
      </c>
      <c r="L9" s="1"/>
      <c r="M9" s="1"/>
      <c r="N9" s="1"/>
      <c r="O9" s="1"/>
      <c r="P9" s="1"/>
      <c r="Q9" s="1"/>
      <c r="R9" s="1"/>
      <c r="S9" s="1"/>
      <c r="T9" s="1"/>
      <c r="U9" s="1"/>
      <c r="V9" s="1"/>
      <c r="W9" s="1"/>
      <c r="X9" s="1"/>
      <c r="Y9" s="1"/>
      <c r="Z9" s="1"/>
    </row>
    <row r="10" spans="1:26" ht="24.75" customHeight="1" x14ac:dyDescent="0.2">
      <c r="A10" s="314"/>
      <c r="B10" s="314">
        <v>2</v>
      </c>
      <c r="C10" s="314"/>
      <c r="D10" s="314"/>
      <c r="E10" s="3" t="str">
        <f>VLOOKUP(B10,'TEAM NAMES &amp; EVENTS'!$A$12:$E$27,5,TRUE)</f>
        <v>Holy Cross</v>
      </c>
      <c r="F10" s="315" t="str">
        <f>VLOOKUP(B10,'TEAM NAMES &amp; EVENTS'!$A$12:$F$27,6,TRUE)</f>
        <v>B</v>
      </c>
      <c r="G10" s="3"/>
      <c r="H10" s="316">
        <f t="shared" ref="H10:H16" si="1">H9+1</f>
        <v>6</v>
      </c>
      <c r="I10" s="316">
        <f t="shared" si="0"/>
        <v>6</v>
      </c>
      <c r="J10" s="3" t="str">
        <f>VLOOKUP(I10,'TEAM NAMES &amp; EVENTS'!$A$12:$E$27,5,TRUE)</f>
        <v xml:space="preserve">Plympton St Maurice </v>
      </c>
      <c r="K10" s="315" t="str">
        <f>VLOOKUP(I10,'TEAM NAMES &amp; EVENTS'!$A$12:$F$27,6,TRUE)</f>
        <v>F</v>
      </c>
      <c r="L10" s="1"/>
      <c r="M10" s="1"/>
      <c r="N10" s="1"/>
      <c r="O10" s="1"/>
      <c r="P10" s="1"/>
      <c r="Q10" s="1"/>
      <c r="R10" s="1"/>
      <c r="S10" s="1"/>
      <c r="T10" s="1"/>
      <c r="U10" s="1"/>
      <c r="V10" s="1"/>
      <c r="W10" s="1"/>
      <c r="X10" s="1"/>
      <c r="Y10" s="1"/>
      <c r="Z10" s="1"/>
    </row>
    <row r="11" spans="1:26" ht="24.75" customHeight="1" x14ac:dyDescent="0.2">
      <c r="A11" s="314"/>
      <c r="B11" s="314">
        <v>3</v>
      </c>
      <c r="C11" s="314"/>
      <c r="D11" s="314"/>
      <c r="E11" s="3" t="str">
        <f>VLOOKUP(B11,'TEAM NAMES &amp; EVENTS'!$A$12:$E$27,5,TRUE)</f>
        <v xml:space="preserve">Mary Dean's </v>
      </c>
      <c r="F11" s="315" t="str">
        <f>VLOOKUP(B11,'TEAM NAMES &amp; EVENTS'!$A$12:$F$27,6,TRUE)</f>
        <v xml:space="preserve">C </v>
      </c>
      <c r="G11" s="3"/>
      <c r="H11" s="316">
        <f t="shared" si="1"/>
        <v>7</v>
      </c>
      <c r="I11" s="316">
        <f t="shared" si="0"/>
        <v>7</v>
      </c>
      <c r="J11" s="3" t="str">
        <f>VLOOKUP(I11,'TEAM NAMES &amp; EVENTS'!$A$12:$E$27,5,TRUE)</f>
        <v>Compton</v>
      </c>
      <c r="K11" s="315" t="str">
        <f>VLOOKUP(I11,'TEAM NAMES &amp; EVENTS'!$A$12:$F$27,6,TRUE)</f>
        <v xml:space="preserve">G </v>
      </c>
      <c r="L11" s="1"/>
      <c r="M11" s="1"/>
      <c r="N11" s="1"/>
      <c r="O11" s="1"/>
      <c r="P11" s="1"/>
      <c r="Q11" s="1"/>
      <c r="R11" s="1"/>
      <c r="S11" s="1"/>
      <c r="T11" s="1"/>
      <c r="U11" s="1"/>
      <c r="V11" s="1"/>
      <c r="W11" s="1"/>
      <c r="X11" s="1"/>
      <c r="Y11" s="1"/>
      <c r="Z11" s="1"/>
    </row>
    <row r="12" spans="1:26" ht="24.75" customHeight="1" x14ac:dyDescent="0.2">
      <c r="A12" s="314"/>
      <c r="B12" s="314">
        <v>4</v>
      </c>
      <c r="C12" s="314"/>
      <c r="D12" s="314"/>
      <c r="E12" s="3" t="str">
        <f>VLOOKUP(B12,'TEAM NAMES &amp; EVENTS'!$A$12:$E$27,5,TRUE)</f>
        <v>Elburton</v>
      </c>
      <c r="F12" s="315" t="str">
        <f>VLOOKUP(B12,'TEAM NAMES &amp; EVENTS'!$A$12:$F$27,6,TRUE)</f>
        <v xml:space="preserve">D </v>
      </c>
      <c r="G12" s="3"/>
      <c r="H12" s="316">
        <f t="shared" si="1"/>
        <v>8</v>
      </c>
      <c r="I12" s="316">
        <f t="shared" si="0"/>
        <v>8</v>
      </c>
      <c r="J12" s="3" t="str">
        <f>VLOOKUP(I12,'TEAM NAMES &amp; EVENTS'!$A$12:$E$27,5,TRUE)</f>
        <v>Salsibury Road</v>
      </c>
      <c r="K12" s="315" t="str">
        <f>VLOOKUP(I12,'TEAM NAMES &amp; EVENTS'!$A$12:$F$27,6,TRUE)</f>
        <v>H</v>
      </c>
      <c r="L12" s="1"/>
      <c r="M12" s="1"/>
      <c r="N12" s="1"/>
      <c r="O12" s="1"/>
      <c r="P12" s="1"/>
      <c r="Q12" s="1"/>
      <c r="R12" s="1"/>
      <c r="S12" s="1"/>
      <c r="T12" s="1"/>
      <c r="U12" s="1"/>
      <c r="V12" s="1"/>
      <c r="W12" s="1"/>
      <c r="X12" s="1"/>
      <c r="Y12" s="1"/>
      <c r="Z12" s="1"/>
    </row>
    <row r="13" spans="1:26" ht="24.75" customHeight="1" x14ac:dyDescent="0.2">
      <c r="A13" s="314"/>
      <c r="B13" s="314">
        <v>5</v>
      </c>
      <c r="C13" s="314"/>
      <c r="D13" s="314"/>
      <c r="E13" s="3" t="str">
        <f>VLOOKUP(B13,'TEAM NAMES &amp; EVENTS'!$A$12:$E$27,5,TRUE)</f>
        <v xml:space="preserve">Montpelier </v>
      </c>
      <c r="F13" s="315" t="str">
        <f>VLOOKUP(B13,'TEAM NAMES &amp; EVENTS'!$A$12:$F$27,6,TRUE)</f>
        <v>E</v>
      </c>
      <c r="G13" s="3"/>
      <c r="H13" s="316">
        <f t="shared" si="1"/>
        <v>9</v>
      </c>
      <c r="I13" s="316">
        <f t="shared" si="0"/>
        <v>9</v>
      </c>
      <c r="J13" s="3">
        <f>VLOOKUP(I13,'TEAM NAMES &amp; EVENTS'!$A$12:$E$27,5,TRUE)</f>
        <v>0</v>
      </c>
      <c r="K13" s="315">
        <f>VLOOKUP(I13,'TEAM NAMES &amp; EVENTS'!$A$12:$F$27,6,TRUE)</f>
        <v>0</v>
      </c>
      <c r="L13" s="1"/>
      <c r="M13" s="1"/>
      <c r="N13" s="1"/>
      <c r="O13" s="1"/>
      <c r="P13" s="1"/>
      <c r="Q13" s="1"/>
      <c r="R13" s="1"/>
      <c r="S13" s="1"/>
      <c r="T13" s="1"/>
      <c r="U13" s="1"/>
      <c r="V13" s="1"/>
      <c r="W13" s="1"/>
      <c r="X13" s="1"/>
      <c r="Y13" s="1"/>
      <c r="Z13" s="1"/>
    </row>
    <row r="14" spans="1:26" ht="24.75" customHeight="1" x14ac:dyDescent="0.2">
      <c r="A14" s="314"/>
      <c r="B14" s="314">
        <v>6</v>
      </c>
      <c r="C14" s="314"/>
      <c r="D14" s="314"/>
      <c r="E14" s="3" t="str">
        <f>VLOOKUP(B14,'TEAM NAMES &amp; EVENTS'!$A$12:$E$27,5,TRUE)</f>
        <v xml:space="preserve">Plympton St Maurice </v>
      </c>
      <c r="F14" s="315" t="str">
        <f>VLOOKUP(B14,'TEAM NAMES &amp; EVENTS'!$A$12:$F$27,6,TRUE)</f>
        <v>F</v>
      </c>
      <c r="G14" s="3"/>
      <c r="H14" s="316">
        <f t="shared" si="1"/>
        <v>10</v>
      </c>
      <c r="I14" s="316">
        <f t="shared" si="0"/>
        <v>10</v>
      </c>
      <c r="J14" s="3">
        <f>VLOOKUP(I14,'TEAM NAMES &amp; EVENTS'!$A$12:$E$27,5,TRUE)</f>
        <v>0</v>
      </c>
      <c r="K14" s="315" t="str">
        <f>VLOOKUP(I14,'TEAM NAMES &amp; EVENTS'!$A$12:$F$27,6,TRUE)</f>
        <v>J</v>
      </c>
      <c r="L14" s="1"/>
      <c r="M14" s="1"/>
      <c r="N14" s="1"/>
      <c r="O14" s="1"/>
      <c r="P14" s="1"/>
      <c r="Q14" s="1"/>
      <c r="R14" s="1"/>
      <c r="S14" s="1"/>
      <c r="T14" s="1"/>
      <c r="U14" s="1"/>
      <c r="V14" s="1"/>
      <c r="W14" s="1"/>
      <c r="X14" s="1"/>
      <c r="Y14" s="1"/>
      <c r="Z14" s="1"/>
    </row>
    <row r="15" spans="1:26" ht="24.75" customHeight="1" x14ac:dyDescent="0.2">
      <c r="A15" s="314"/>
      <c r="B15" s="314">
        <v>7</v>
      </c>
      <c r="C15" s="314"/>
      <c r="D15" s="314"/>
      <c r="E15" s="3" t="str">
        <f>VLOOKUP(B15,'TEAM NAMES &amp; EVENTS'!$A$12:$E$27,5,TRUE)</f>
        <v>Compton</v>
      </c>
      <c r="F15" s="315" t="str">
        <f>VLOOKUP(B15,'TEAM NAMES &amp; EVENTS'!$A$12:$F$27,6,TRUE)</f>
        <v xml:space="preserve">G </v>
      </c>
      <c r="G15" s="3"/>
      <c r="H15" s="316">
        <f t="shared" si="1"/>
        <v>11</v>
      </c>
      <c r="I15" s="316">
        <f t="shared" si="0"/>
        <v>11</v>
      </c>
      <c r="J15" s="3">
        <f>VLOOKUP(I15,'TEAM NAMES &amp; EVENTS'!$A$12:$E$27,5,TRUE)</f>
        <v>0</v>
      </c>
      <c r="K15" s="315" t="str">
        <f>VLOOKUP(I15,'TEAM NAMES &amp; EVENTS'!$A$12:$F$27,6,TRUE)</f>
        <v>K</v>
      </c>
      <c r="L15" s="1"/>
      <c r="M15" s="1"/>
      <c r="N15" s="1"/>
      <c r="O15" s="1"/>
      <c r="P15" s="1"/>
      <c r="Q15" s="1"/>
      <c r="R15" s="1"/>
      <c r="S15" s="1"/>
      <c r="T15" s="1"/>
      <c r="U15" s="1"/>
      <c r="V15" s="1"/>
      <c r="W15" s="1"/>
      <c r="X15" s="1"/>
      <c r="Y15" s="1"/>
      <c r="Z15" s="1"/>
    </row>
    <row r="16" spans="1:26" ht="24.75" customHeight="1" x14ac:dyDescent="0.2">
      <c r="A16" s="314"/>
      <c r="B16" s="314">
        <v>8</v>
      </c>
      <c r="C16" s="314"/>
      <c r="D16" s="314"/>
      <c r="E16" s="3" t="str">
        <f>VLOOKUP(B16,'TEAM NAMES &amp; EVENTS'!$A$12:$E$27,5,TRUE)</f>
        <v>Salsibury Road</v>
      </c>
      <c r="F16" s="315" t="str">
        <f>VLOOKUP(B16,'TEAM NAMES &amp; EVENTS'!$A$12:$F$27,6,TRUE)</f>
        <v>H</v>
      </c>
      <c r="G16" s="3"/>
      <c r="H16" s="316">
        <f t="shared" si="1"/>
        <v>12</v>
      </c>
      <c r="I16" s="316">
        <f t="shared" si="0"/>
        <v>12</v>
      </c>
      <c r="J16" s="3">
        <f>VLOOKUP(I16,'TEAM NAMES &amp; EVENTS'!$A$12:$E$27,5,TRUE)</f>
        <v>0</v>
      </c>
      <c r="K16" s="315" t="str">
        <f>VLOOKUP(I16,'TEAM NAMES &amp; EVENTS'!$A$12:$F$27,6,TRUE)</f>
        <v>L</v>
      </c>
      <c r="L16" s="1"/>
      <c r="M16" s="1"/>
      <c r="N16" s="1"/>
      <c r="O16" s="1"/>
      <c r="P16" s="1"/>
      <c r="Q16" s="1"/>
      <c r="R16" s="1"/>
      <c r="S16" s="1"/>
      <c r="T16" s="1"/>
      <c r="U16" s="1"/>
      <c r="V16" s="1"/>
      <c r="W16" s="1"/>
      <c r="X16" s="1"/>
      <c r="Y16" s="1"/>
      <c r="Z16" s="1"/>
    </row>
    <row r="17" spans="1:26" ht="19.5" customHeight="1" x14ac:dyDescent="0.2">
      <c r="A17" s="1"/>
      <c r="B17" s="1"/>
      <c r="C17" s="1"/>
      <c r="D17" s="1"/>
      <c r="E17" s="3"/>
      <c r="F17" s="3"/>
      <c r="G17" s="3"/>
      <c r="H17" s="3"/>
      <c r="I17" s="3"/>
      <c r="J17" s="3"/>
      <c r="K17" s="3"/>
      <c r="L17" s="1"/>
      <c r="M17" s="1"/>
      <c r="N17" s="1"/>
      <c r="O17" s="1"/>
      <c r="P17" s="1"/>
      <c r="Q17" s="1"/>
      <c r="R17" s="1"/>
      <c r="S17" s="1"/>
      <c r="T17" s="1"/>
      <c r="U17" s="1"/>
      <c r="V17" s="1"/>
      <c r="W17" s="1"/>
      <c r="X17" s="1"/>
      <c r="Y17" s="1"/>
      <c r="Z17" s="1"/>
    </row>
    <row r="18" spans="1:26" ht="12.75" customHeight="1" x14ac:dyDescent="0.2">
      <c r="A18" s="1"/>
      <c r="B18" s="1"/>
      <c r="C18" s="1"/>
      <c r="D18" s="1"/>
      <c r="E18" s="1"/>
      <c r="F18" s="1"/>
      <c r="G18" s="1"/>
      <c r="H18" s="1"/>
      <c r="I18" s="1"/>
      <c r="J18" s="1" t="s">
        <v>197</v>
      </c>
      <c r="K18" s="1"/>
      <c r="L18" s="1"/>
      <c r="M18" s="1"/>
      <c r="N18" s="1"/>
      <c r="O18" s="1"/>
      <c r="P18" s="1"/>
      <c r="Q18" s="1"/>
      <c r="R18" s="1"/>
      <c r="S18" s="1"/>
      <c r="T18" s="1"/>
      <c r="U18" s="1"/>
      <c r="V18" s="1"/>
      <c r="W18" s="1"/>
      <c r="X18" s="1"/>
      <c r="Y18" s="1"/>
      <c r="Z18" s="1"/>
    </row>
    <row r="19" spans="1:26"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2.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2.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2.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2.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E4:K4"/>
    <mergeCell ref="E5:K5"/>
    <mergeCell ref="E6:K6"/>
    <mergeCell ref="E7:K7"/>
  </mergeCells>
  <conditionalFormatting sqref="E9:F16">
    <cfRule type="expression" dxfId="2" priority="1">
      <formula>$A$2&lt;$B9</formula>
    </cfRule>
  </conditionalFormatting>
  <conditionalFormatting sqref="E9:F16">
    <cfRule type="expression" dxfId="1" priority="2">
      <formula>$A$2=$B9</formula>
    </cfRule>
  </conditionalFormatting>
  <conditionalFormatting sqref="J9:K16">
    <cfRule type="expression" dxfId="0" priority="3">
      <formula>$A$1&lt;$I9</formula>
    </cfRule>
  </conditionalFormatting>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0806"/>
  </sheetPr>
  <dimension ref="A1:Z1000"/>
  <sheetViews>
    <sheetView showGridLines="0" workbookViewId="0"/>
  </sheetViews>
  <sheetFormatPr defaultColWidth="12.5703125" defaultRowHeight="15" customHeight="1" x14ac:dyDescent="0.2"/>
  <cols>
    <col min="1" max="1" width="17.7109375" customWidth="1"/>
    <col min="2" max="2" width="21.42578125" hidden="1" customWidth="1"/>
    <col min="3" max="3" width="21.42578125" customWidth="1"/>
    <col min="4" max="4" width="26.28515625" customWidth="1"/>
    <col min="5" max="5" width="35.85546875" customWidth="1"/>
    <col min="6" max="6" width="30.7109375" customWidth="1"/>
    <col min="7" max="7" width="18" customWidth="1"/>
    <col min="8" max="8" width="10.85546875" customWidth="1"/>
    <col min="9" max="9" width="19" customWidth="1"/>
    <col min="10" max="10" width="10.42578125" customWidth="1"/>
    <col min="11" max="11" width="17.7109375" customWidth="1"/>
    <col min="12" max="12" width="15" customWidth="1"/>
    <col min="13" max="13" width="12.140625" customWidth="1"/>
    <col min="14" max="15" width="11.42578125" customWidth="1"/>
    <col min="16" max="16" width="12.28515625" hidden="1" customWidth="1"/>
    <col min="17" max="18" width="8" hidden="1" customWidth="1"/>
    <col min="19" max="20" width="11.42578125" customWidth="1"/>
    <col min="21" max="21" width="33.42578125" customWidth="1"/>
    <col min="22" max="24" width="11.42578125" customWidth="1"/>
    <col min="25" max="26" width="8" customWidth="1"/>
  </cols>
  <sheetData>
    <row r="1" spans="1:26" ht="12.75" customHeight="1" x14ac:dyDescent="0.2">
      <c r="A1" s="8"/>
      <c r="B1" s="9"/>
      <c r="C1" s="9"/>
      <c r="D1" s="9"/>
      <c r="E1" s="9"/>
      <c r="F1" s="9"/>
      <c r="G1" s="9"/>
      <c r="H1" s="9"/>
      <c r="I1" s="9"/>
      <c r="J1" s="9"/>
      <c r="K1" s="10"/>
      <c r="L1" s="10"/>
      <c r="M1" s="10"/>
      <c r="N1" s="10"/>
      <c r="O1" s="10"/>
      <c r="P1" s="10"/>
      <c r="Q1" s="10"/>
      <c r="R1" s="10"/>
      <c r="S1" s="10"/>
      <c r="T1" s="10"/>
      <c r="U1" s="10"/>
      <c r="V1" s="10"/>
      <c r="W1" s="10"/>
      <c r="X1" s="10"/>
      <c r="Y1" s="10"/>
      <c r="Z1" s="10"/>
    </row>
    <row r="2" spans="1:26" ht="12.75" customHeight="1" x14ac:dyDescent="0.2">
      <c r="A2" s="11"/>
      <c r="B2" s="10"/>
      <c r="C2" s="10"/>
      <c r="D2" s="10"/>
      <c r="E2" s="10"/>
      <c r="F2" s="10"/>
      <c r="G2" s="10"/>
      <c r="H2" s="10"/>
      <c r="I2" s="10"/>
      <c r="J2" s="10"/>
      <c r="K2" s="10"/>
      <c r="L2" s="10"/>
      <c r="M2" s="10"/>
      <c r="N2" s="10"/>
      <c r="O2" s="10"/>
      <c r="P2" s="10"/>
      <c r="Q2" s="10"/>
      <c r="R2" s="10"/>
      <c r="S2" s="10"/>
      <c r="T2" s="10"/>
      <c r="U2" s="10"/>
      <c r="V2" s="10"/>
      <c r="W2" s="10"/>
      <c r="X2" s="10"/>
      <c r="Y2" s="10"/>
      <c r="Z2" s="10"/>
    </row>
    <row r="3" spans="1:26" ht="12.75" customHeight="1" x14ac:dyDescent="0.2">
      <c r="A3" s="11"/>
      <c r="B3" s="10"/>
      <c r="C3" s="10"/>
      <c r="D3" s="10"/>
      <c r="E3" s="10"/>
      <c r="F3" s="10"/>
      <c r="G3" s="10"/>
      <c r="H3" s="10"/>
      <c r="I3" s="10"/>
      <c r="J3" s="10"/>
      <c r="K3" s="10"/>
      <c r="L3" s="10"/>
      <c r="M3" s="10"/>
      <c r="N3" s="10"/>
      <c r="O3" s="10"/>
      <c r="P3" s="10"/>
      <c r="Q3" s="10"/>
      <c r="R3" s="10"/>
      <c r="S3" s="10"/>
      <c r="T3" s="10"/>
      <c r="U3" s="10"/>
      <c r="V3" s="10"/>
      <c r="W3" s="10"/>
      <c r="X3" s="10"/>
      <c r="Y3" s="10"/>
      <c r="Z3" s="10"/>
    </row>
    <row r="4" spans="1:26" ht="12.75" customHeight="1" x14ac:dyDescent="0.2">
      <c r="A4" s="11"/>
      <c r="B4" s="10"/>
      <c r="C4" s="10"/>
      <c r="D4" s="10"/>
      <c r="E4" s="10"/>
      <c r="F4" s="10"/>
      <c r="G4" s="10"/>
      <c r="H4" s="10"/>
      <c r="I4" s="10"/>
      <c r="J4" s="10"/>
      <c r="K4" s="10"/>
      <c r="L4" s="10"/>
      <c r="M4" s="10"/>
      <c r="N4" s="10"/>
      <c r="O4" s="10"/>
      <c r="P4" s="10"/>
      <c r="Q4" s="10"/>
      <c r="R4" s="10"/>
      <c r="S4" s="10"/>
      <c r="T4" s="10"/>
      <c r="U4" s="10"/>
      <c r="V4" s="10"/>
      <c r="W4" s="10"/>
      <c r="X4" s="10"/>
      <c r="Y4" s="10"/>
      <c r="Z4" s="10"/>
    </row>
    <row r="5" spans="1:26" ht="12.75" customHeight="1" x14ac:dyDescent="0.2">
      <c r="A5" s="11"/>
      <c r="B5" s="10"/>
      <c r="C5" s="10"/>
      <c r="D5" s="10"/>
      <c r="E5" s="10"/>
      <c r="F5" s="10"/>
      <c r="G5" s="10"/>
      <c r="H5" s="10"/>
      <c r="I5" s="10"/>
      <c r="J5" s="10"/>
      <c r="K5" s="10"/>
      <c r="L5" s="10"/>
      <c r="M5" s="10"/>
      <c r="N5" s="10"/>
      <c r="O5" s="10"/>
      <c r="P5" s="10"/>
      <c r="Q5" s="10"/>
      <c r="R5" s="10"/>
      <c r="S5" s="10"/>
      <c r="T5" s="10"/>
      <c r="U5" s="10"/>
      <c r="V5" s="10"/>
      <c r="W5" s="10"/>
      <c r="X5" s="10"/>
      <c r="Y5" s="10"/>
      <c r="Z5" s="10"/>
    </row>
    <row r="6" spans="1:26" ht="25.5" customHeight="1" x14ac:dyDescent="0.2">
      <c r="A6" s="11"/>
      <c r="B6" s="10"/>
      <c r="C6" s="10"/>
      <c r="D6" s="10"/>
      <c r="E6" s="10"/>
      <c r="F6" s="10"/>
      <c r="G6" s="10"/>
      <c r="H6" s="10"/>
      <c r="I6" s="10"/>
      <c r="J6" s="10"/>
      <c r="K6" s="10"/>
      <c r="L6" s="10"/>
      <c r="M6" s="10"/>
      <c r="N6" s="10"/>
      <c r="O6" s="10"/>
      <c r="P6" s="10"/>
      <c r="Q6" s="10"/>
      <c r="R6" s="10"/>
      <c r="S6" s="10"/>
      <c r="T6" s="10"/>
      <c r="U6" s="10"/>
      <c r="V6" s="10"/>
      <c r="W6" s="10"/>
      <c r="X6" s="10"/>
      <c r="Y6" s="10"/>
      <c r="Z6" s="10"/>
    </row>
    <row r="7" spans="1:26" ht="51.75" customHeight="1" x14ac:dyDescent="0.2">
      <c r="A7" s="11"/>
      <c r="B7" s="10"/>
      <c r="C7" s="331" t="s">
        <v>23</v>
      </c>
      <c r="D7" s="332"/>
      <c r="E7" s="333" t="s">
        <v>24</v>
      </c>
      <c r="F7" s="334"/>
      <c r="G7" s="10"/>
      <c r="H7" s="10"/>
      <c r="I7" s="10"/>
      <c r="J7" s="10"/>
      <c r="K7" s="10"/>
      <c r="L7" s="10"/>
      <c r="M7" s="10"/>
      <c r="N7" s="10"/>
      <c r="O7" s="10"/>
      <c r="P7" s="10"/>
      <c r="Q7" s="10"/>
      <c r="R7" s="10"/>
      <c r="S7" s="10"/>
      <c r="T7" s="10"/>
      <c r="U7" s="10"/>
      <c r="V7" s="10"/>
      <c r="W7" s="10"/>
      <c r="X7" s="10"/>
      <c r="Y7" s="10"/>
      <c r="Z7" s="10"/>
    </row>
    <row r="8" spans="1:26" ht="29.25" customHeight="1" x14ac:dyDescent="0.2">
      <c r="A8" s="11"/>
      <c r="B8" s="10"/>
      <c r="C8" s="335" t="s">
        <v>25</v>
      </c>
      <c r="D8" s="336"/>
      <c r="E8" s="337">
        <v>44592</v>
      </c>
      <c r="F8" s="338"/>
      <c r="G8" s="10"/>
      <c r="H8" s="10"/>
      <c r="I8" s="10"/>
      <c r="J8" s="10"/>
      <c r="K8" s="10"/>
      <c r="L8" s="10"/>
      <c r="M8" s="10"/>
      <c r="N8" s="10"/>
      <c r="O8" s="10"/>
      <c r="P8" s="339" t="s">
        <v>26</v>
      </c>
      <c r="Q8" s="318"/>
      <c r="R8" s="10"/>
      <c r="S8" s="10"/>
      <c r="T8" s="10"/>
      <c r="U8" s="10"/>
      <c r="V8" s="10"/>
      <c r="W8" s="10"/>
      <c r="X8" s="10"/>
      <c r="Y8" s="10"/>
      <c r="Z8" s="10"/>
    </row>
    <row r="9" spans="1:26" ht="31.5" customHeight="1" x14ac:dyDescent="0.2">
      <c r="A9" s="11"/>
      <c r="B9" s="10"/>
      <c r="C9" s="340" t="s">
        <v>27</v>
      </c>
      <c r="D9" s="341"/>
      <c r="E9" s="337" t="s">
        <v>28</v>
      </c>
      <c r="F9" s="338"/>
      <c r="G9" s="10"/>
      <c r="H9" s="10"/>
      <c r="I9" s="10"/>
      <c r="J9" s="10"/>
      <c r="K9" s="10"/>
      <c r="L9" s="10"/>
      <c r="M9" s="10"/>
      <c r="N9" s="10"/>
      <c r="O9" s="10"/>
      <c r="P9" s="10"/>
      <c r="Q9" s="10"/>
      <c r="R9" s="10"/>
      <c r="S9" s="10"/>
      <c r="T9" s="10"/>
      <c r="U9" s="10"/>
      <c r="V9" s="10"/>
      <c r="W9" s="10"/>
      <c r="X9" s="10"/>
      <c r="Y9" s="10"/>
      <c r="Z9" s="10"/>
    </row>
    <row r="10" spans="1:26" ht="20.25" customHeight="1" x14ac:dyDescent="0.2">
      <c r="A10" s="11"/>
      <c r="B10" s="10"/>
      <c r="C10" s="10"/>
      <c r="D10" s="10"/>
      <c r="E10" s="10"/>
      <c r="F10" s="10"/>
      <c r="G10" s="10"/>
      <c r="H10" s="10"/>
      <c r="I10" s="12"/>
      <c r="J10" s="10"/>
      <c r="K10" s="10"/>
      <c r="L10" s="10"/>
      <c r="M10" s="10"/>
      <c r="N10" s="10"/>
      <c r="O10" s="10"/>
      <c r="P10" s="10"/>
      <c r="Q10" s="10"/>
      <c r="R10" s="10"/>
      <c r="S10" s="10"/>
      <c r="T10" s="10"/>
      <c r="U10" s="10"/>
      <c r="V10" s="10"/>
      <c r="W10" s="10"/>
      <c r="X10" s="10"/>
      <c r="Y10" s="10"/>
      <c r="Z10" s="10"/>
    </row>
    <row r="11" spans="1:26" ht="32.25" customHeight="1" x14ac:dyDescent="0.2">
      <c r="A11" s="11"/>
      <c r="B11" s="13"/>
      <c r="C11" s="14"/>
      <c r="D11" s="15" t="s">
        <v>29</v>
      </c>
      <c r="E11" s="16" t="s">
        <v>30</v>
      </c>
      <c r="F11" s="17" t="s">
        <v>31</v>
      </c>
      <c r="G11" s="18"/>
      <c r="H11" s="326" t="s">
        <v>32</v>
      </c>
      <c r="I11" s="327"/>
      <c r="J11" s="327"/>
      <c r="K11" s="10"/>
      <c r="L11" s="19" t="s">
        <v>33</v>
      </c>
      <c r="M11" s="20" t="s">
        <v>34</v>
      </c>
      <c r="N11" s="10"/>
      <c r="O11" s="10"/>
      <c r="P11" s="21" t="s">
        <v>33</v>
      </c>
      <c r="Q11" s="22" t="s">
        <v>34</v>
      </c>
      <c r="R11" s="10"/>
      <c r="S11" s="10"/>
      <c r="T11" s="10"/>
      <c r="U11" s="23" t="s">
        <v>35</v>
      </c>
      <c r="V11" s="10"/>
      <c r="W11" s="10"/>
      <c r="X11" s="10"/>
      <c r="Y11" s="10"/>
      <c r="Z11" s="10"/>
    </row>
    <row r="12" spans="1:26" ht="32.25" customHeight="1" x14ac:dyDescent="0.2">
      <c r="A12" s="24">
        <v>1</v>
      </c>
      <c r="B12" s="23" t="s">
        <v>36</v>
      </c>
      <c r="C12" s="23" t="s">
        <v>36</v>
      </c>
      <c r="D12" s="25" t="s">
        <v>37</v>
      </c>
      <c r="E12" s="25" t="s">
        <v>38</v>
      </c>
      <c r="F12" s="26" t="s">
        <v>39</v>
      </c>
      <c r="G12" s="27"/>
      <c r="H12" s="28"/>
      <c r="I12" s="29">
        <v>8</v>
      </c>
      <c r="J12" s="28"/>
      <c r="K12" s="10"/>
      <c r="L12" s="30">
        <v>1</v>
      </c>
      <c r="M12" s="31">
        <f>LOOKUP(I12,P12:P35,Q12:Q35)</f>
        <v>16</v>
      </c>
      <c r="N12" s="10"/>
      <c r="O12" s="10"/>
      <c r="P12" s="32">
        <v>1</v>
      </c>
      <c r="Q12" s="33">
        <v>2</v>
      </c>
      <c r="R12" s="10"/>
      <c r="S12" s="10"/>
      <c r="T12" s="19">
        <v>1</v>
      </c>
      <c r="U12" s="34" t="s">
        <v>40</v>
      </c>
      <c r="V12" s="10"/>
      <c r="W12" s="10"/>
      <c r="X12" s="10"/>
      <c r="Y12" s="10"/>
      <c r="Z12" s="10"/>
    </row>
    <row r="13" spans="1:26" ht="32.25" customHeight="1" x14ac:dyDescent="0.2">
      <c r="A13" s="24">
        <v>2</v>
      </c>
      <c r="B13" s="35" t="s">
        <v>41</v>
      </c>
      <c r="C13" s="35" t="s">
        <v>41</v>
      </c>
      <c r="D13" s="25" t="s">
        <v>37</v>
      </c>
      <c r="E13" s="36" t="s">
        <v>42</v>
      </c>
      <c r="F13" s="37" t="s">
        <v>43</v>
      </c>
      <c r="G13" s="27"/>
      <c r="H13" s="28"/>
      <c r="I13" s="28"/>
      <c r="J13" s="28"/>
      <c r="K13" s="10"/>
      <c r="L13" s="30">
        <v>2</v>
      </c>
      <c r="M13" s="31">
        <f t="shared" ref="M13:M27" si="0">M12-2</f>
        <v>14</v>
      </c>
      <c r="N13" s="10"/>
      <c r="O13" s="10"/>
      <c r="P13" s="38">
        <v>2</v>
      </c>
      <c r="Q13" s="33">
        <v>4</v>
      </c>
      <c r="R13" s="10"/>
      <c r="S13" s="10"/>
      <c r="T13" s="39">
        <v>2</v>
      </c>
      <c r="U13" s="40" t="s">
        <v>44</v>
      </c>
      <c r="V13" s="10"/>
      <c r="W13" s="10"/>
      <c r="X13" s="10"/>
      <c r="Y13" s="10"/>
      <c r="Z13" s="10"/>
    </row>
    <row r="14" spans="1:26" ht="32.25" customHeight="1" x14ac:dyDescent="0.2">
      <c r="A14" s="24">
        <v>3</v>
      </c>
      <c r="B14" s="35" t="s">
        <v>45</v>
      </c>
      <c r="C14" s="35" t="s">
        <v>45</v>
      </c>
      <c r="D14" s="25" t="s">
        <v>37</v>
      </c>
      <c r="E14" s="36" t="s">
        <v>46</v>
      </c>
      <c r="F14" s="37" t="s">
        <v>47</v>
      </c>
      <c r="G14" s="27"/>
      <c r="H14" s="10"/>
      <c r="I14" s="10"/>
      <c r="J14" s="10"/>
      <c r="K14" s="10"/>
      <c r="L14" s="30">
        <v>3</v>
      </c>
      <c r="M14" s="31">
        <f t="shared" si="0"/>
        <v>12</v>
      </c>
      <c r="N14" s="10"/>
      <c r="O14" s="10"/>
      <c r="P14" s="38">
        <v>3</v>
      </c>
      <c r="Q14" s="33">
        <v>6</v>
      </c>
      <c r="R14" s="10"/>
      <c r="S14" s="10"/>
      <c r="T14" s="39">
        <v>3</v>
      </c>
      <c r="U14" s="40" t="s">
        <v>48</v>
      </c>
      <c r="V14" s="10"/>
      <c r="W14" s="10"/>
      <c r="X14" s="10"/>
      <c r="Y14" s="10"/>
      <c r="Z14" s="10"/>
    </row>
    <row r="15" spans="1:26" ht="32.25" customHeight="1" x14ac:dyDescent="0.2">
      <c r="A15" s="24">
        <v>4</v>
      </c>
      <c r="B15" s="35" t="s">
        <v>49</v>
      </c>
      <c r="C15" s="35" t="s">
        <v>49</v>
      </c>
      <c r="D15" s="25" t="s">
        <v>37</v>
      </c>
      <c r="E15" s="36" t="s">
        <v>50</v>
      </c>
      <c r="F15" s="37" t="s">
        <v>51</v>
      </c>
      <c r="G15" s="27"/>
      <c r="H15" s="10"/>
      <c r="I15" s="10"/>
      <c r="J15" s="10"/>
      <c r="K15" s="10"/>
      <c r="L15" s="30">
        <v>4</v>
      </c>
      <c r="M15" s="31">
        <f t="shared" si="0"/>
        <v>10</v>
      </c>
      <c r="N15" s="10"/>
      <c r="O15" s="10"/>
      <c r="P15" s="38">
        <v>4</v>
      </c>
      <c r="Q15" s="33">
        <v>8</v>
      </c>
      <c r="R15" s="10"/>
      <c r="S15" s="10"/>
      <c r="T15" s="39">
        <v>4</v>
      </c>
      <c r="U15" s="40" t="s">
        <v>52</v>
      </c>
      <c r="V15" s="10"/>
      <c r="W15" s="10"/>
      <c r="X15" s="10"/>
      <c r="Y15" s="10"/>
      <c r="Z15" s="10"/>
    </row>
    <row r="16" spans="1:26" ht="32.25" customHeight="1" x14ac:dyDescent="0.2">
      <c r="A16" s="24">
        <v>5</v>
      </c>
      <c r="B16" s="35" t="s">
        <v>53</v>
      </c>
      <c r="C16" s="35" t="s">
        <v>53</v>
      </c>
      <c r="D16" s="25" t="s">
        <v>37</v>
      </c>
      <c r="E16" s="36" t="s">
        <v>54</v>
      </c>
      <c r="F16" s="37" t="s">
        <v>55</v>
      </c>
      <c r="G16" s="27"/>
      <c r="H16" s="328" t="s">
        <v>56</v>
      </c>
      <c r="I16" s="329"/>
      <c r="J16" s="329"/>
      <c r="K16" s="10"/>
      <c r="L16" s="30">
        <v>5</v>
      </c>
      <c r="M16" s="31">
        <f t="shared" si="0"/>
        <v>8</v>
      </c>
      <c r="N16" s="10"/>
      <c r="O16" s="10"/>
      <c r="P16" s="38">
        <v>5</v>
      </c>
      <c r="Q16" s="33">
        <v>10</v>
      </c>
      <c r="R16" s="10"/>
      <c r="S16" s="10"/>
      <c r="T16" s="39">
        <v>5</v>
      </c>
      <c r="U16" s="40" t="s">
        <v>57</v>
      </c>
      <c r="V16" s="10"/>
      <c r="W16" s="10"/>
      <c r="X16" s="10"/>
      <c r="Y16" s="10"/>
      <c r="Z16" s="10"/>
    </row>
    <row r="17" spans="1:26" ht="32.25" customHeight="1" x14ac:dyDescent="0.2">
      <c r="A17" s="24">
        <v>6</v>
      </c>
      <c r="B17" s="35" t="s">
        <v>58</v>
      </c>
      <c r="C17" s="35" t="s">
        <v>58</v>
      </c>
      <c r="D17" s="25" t="s">
        <v>37</v>
      </c>
      <c r="E17" s="36" t="s">
        <v>59</v>
      </c>
      <c r="F17" s="37" t="s">
        <v>60</v>
      </c>
      <c r="G17" s="27"/>
      <c r="H17" s="330"/>
      <c r="I17" s="318"/>
      <c r="J17" s="318"/>
      <c r="K17" s="10"/>
      <c r="L17" s="30">
        <v>6</v>
      </c>
      <c r="M17" s="31">
        <f t="shared" si="0"/>
        <v>6</v>
      </c>
      <c r="N17" s="10"/>
      <c r="O17" s="10"/>
      <c r="P17" s="38">
        <v>6</v>
      </c>
      <c r="Q17" s="33">
        <v>12</v>
      </c>
      <c r="R17" s="10"/>
      <c r="S17" s="10"/>
      <c r="T17" s="39">
        <v>6</v>
      </c>
      <c r="U17" s="40" t="s">
        <v>61</v>
      </c>
      <c r="V17" s="10"/>
      <c r="W17" s="10"/>
      <c r="X17" s="10"/>
      <c r="Y17" s="10"/>
      <c r="Z17" s="10"/>
    </row>
    <row r="18" spans="1:26" ht="32.25" customHeight="1" x14ac:dyDescent="0.2">
      <c r="A18" s="24">
        <v>7</v>
      </c>
      <c r="B18" s="35" t="s">
        <v>62</v>
      </c>
      <c r="C18" s="35" t="s">
        <v>62</v>
      </c>
      <c r="D18" s="25" t="s">
        <v>37</v>
      </c>
      <c r="E18" s="25" t="s">
        <v>63</v>
      </c>
      <c r="F18" s="37" t="s">
        <v>64</v>
      </c>
      <c r="G18" s="27"/>
      <c r="H18" s="330"/>
      <c r="I18" s="318"/>
      <c r="J18" s="318"/>
      <c r="K18" s="10"/>
      <c r="L18" s="30">
        <v>7</v>
      </c>
      <c r="M18" s="31">
        <f t="shared" si="0"/>
        <v>4</v>
      </c>
      <c r="N18" s="10"/>
      <c r="O18" s="10"/>
      <c r="P18" s="38">
        <v>7</v>
      </c>
      <c r="Q18" s="33">
        <v>14</v>
      </c>
      <c r="R18" s="10"/>
      <c r="S18" s="10"/>
      <c r="T18" s="39">
        <v>7</v>
      </c>
      <c r="U18" s="41"/>
      <c r="V18" s="10"/>
      <c r="W18" s="10"/>
      <c r="X18" s="10"/>
      <c r="Y18" s="10"/>
      <c r="Z18" s="10"/>
    </row>
    <row r="19" spans="1:26" ht="32.25" customHeight="1" x14ac:dyDescent="0.2">
      <c r="A19" s="24">
        <v>8</v>
      </c>
      <c r="B19" s="35" t="s">
        <v>65</v>
      </c>
      <c r="C19" s="35" t="s">
        <v>65</v>
      </c>
      <c r="D19" s="25" t="s">
        <v>37</v>
      </c>
      <c r="E19" s="36" t="s">
        <v>66</v>
      </c>
      <c r="F19" s="37" t="s">
        <v>67</v>
      </c>
      <c r="G19" s="27"/>
      <c r="H19" s="330"/>
      <c r="I19" s="318"/>
      <c r="J19" s="318"/>
      <c r="K19" s="10"/>
      <c r="L19" s="30">
        <v>8</v>
      </c>
      <c r="M19" s="31">
        <f t="shared" si="0"/>
        <v>2</v>
      </c>
      <c r="N19" s="10"/>
      <c r="O19" s="10"/>
      <c r="P19" s="38">
        <v>8</v>
      </c>
      <c r="Q19" s="33">
        <v>16</v>
      </c>
      <c r="R19" s="10"/>
      <c r="S19" s="10"/>
      <c r="T19" s="42">
        <v>8</v>
      </c>
      <c r="U19" s="43"/>
      <c r="V19" s="10"/>
      <c r="W19" s="10"/>
      <c r="X19" s="10"/>
      <c r="Y19" s="10"/>
      <c r="Z19" s="10"/>
    </row>
    <row r="20" spans="1:26" ht="32.25" customHeight="1" x14ac:dyDescent="0.2">
      <c r="A20" s="24">
        <v>9</v>
      </c>
      <c r="B20" s="35" t="s">
        <v>68</v>
      </c>
      <c r="C20" s="35" t="s">
        <v>68</v>
      </c>
      <c r="D20" s="25" t="s">
        <v>37</v>
      </c>
      <c r="E20" s="36"/>
      <c r="F20" s="37"/>
      <c r="G20" s="27"/>
      <c r="H20" s="330"/>
      <c r="I20" s="318"/>
      <c r="J20" s="318"/>
      <c r="K20" s="10"/>
      <c r="L20" s="30">
        <v>9</v>
      </c>
      <c r="M20" s="31">
        <f t="shared" si="0"/>
        <v>0</v>
      </c>
      <c r="N20" s="10"/>
      <c r="O20" s="10"/>
      <c r="P20" s="38">
        <v>9</v>
      </c>
      <c r="Q20" s="33">
        <v>18</v>
      </c>
      <c r="R20" s="10"/>
      <c r="S20" s="10"/>
      <c r="T20" s="44"/>
      <c r="U20" s="23" t="s">
        <v>69</v>
      </c>
      <c r="V20" s="10"/>
      <c r="W20" s="10"/>
      <c r="X20" s="10"/>
      <c r="Y20" s="10"/>
      <c r="Z20" s="10"/>
    </row>
    <row r="21" spans="1:26" ht="32.25" customHeight="1" x14ac:dyDescent="0.2">
      <c r="A21" s="24">
        <v>10</v>
      </c>
      <c r="B21" s="35" t="s">
        <v>70</v>
      </c>
      <c r="C21" s="35" t="s">
        <v>70</v>
      </c>
      <c r="D21" s="25" t="s">
        <v>37</v>
      </c>
      <c r="E21" s="36"/>
      <c r="F21" s="37" t="s">
        <v>71</v>
      </c>
      <c r="G21" s="27"/>
      <c r="H21" s="27"/>
      <c r="I21" s="27"/>
      <c r="J21" s="10"/>
      <c r="K21" s="10"/>
      <c r="L21" s="30">
        <v>10</v>
      </c>
      <c r="M21" s="45">
        <f t="shared" si="0"/>
        <v>-2</v>
      </c>
      <c r="N21" s="10"/>
      <c r="O21" s="10"/>
      <c r="P21" s="38">
        <v>10</v>
      </c>
      <c r="Q21" s="33">
        <v>20</v>
      </c>
      <c r="R21" s="10"/>
      <c r="S21" s="10"/>
      <c r="T21" s="46">
        <v>1</v>
      </c>
      <c r="U21" s="47" t="s">
        <v>72</v>
      </c>
      <c r="V21" s="10"/>
      <c r="W21" s="10"/>
      <c r="X21" s="10"/>
      <c r="Y21" s="10"/>
      <c r="Z21" s="10"/>
    </row>
    <row r="22" spans="1:26" ht="32.25" customHeight="1" x14ac:dyDescent="0.2">
      <c r="A22" s="24">
        <v>11</v>
      </c>
      <c r="B22" s="35" t="s">
        <v>73</v>
      </c>
      <c r="C22" s="35" t="s">
        <v>73</v>
      </c>
      <c r="D22" s="25" t="s">
        <v>37</v>
      </c>
      <c r="E22" s="36"/>
      <c r="F22" s="37" t="s">
        <v>74</v>
      </c>
      <c r="G22" s="27"/>
      <c r="H22" s="27"/>
      <c r="I22" s="27"/>
      <c r="J22" s="10"/>
      <c r="K22" s="10"/>
      <c r="L22" s="30">
        <v>11</v>
      </c>
      <c r="M22" s="48">
        <f t="shared" si="0"/>
        <v>-4</v>
      </c>
      <c r="N22" s="10"/>
      <c r="O22" s="10"/>
      <c r="P22" s="38">
        <v>11</v>
      </c>
      <c r="Q22" s="33">
        <v>22</v>
      </c>
      <c r="R22" s="10"/>
      <c r="S22" s="10"/>
      <c r="T22" s="49">
        <v>2</v>
      </c>
      <c r="U22" s="50" t="s">
        <v>75</v>
      </c>
      <c r="V22" s="10"/>
      <c r="W22" s="10"/>
      <c r="X22" s="10"/>
      <c r="Y22" s="10"/>
      <c r="Z22" s="10"/>
    </row>
    <row r="23" spans="1:26" ht="32.25" customHeight="1" x14ac:dyDescent="0.2">
      <c r="A23" s="24">
        <v>12</v>
      </c>
      <c r="B23" s="35" t="s">
        <v>76</v>
      </c>
      <c r="C23" s="35" t="s">
        <v>76</v>
      </c>
      <c r="D23" s="25"/>
      <c r="E23" s="36"/>
      <c r="F23" s="37" t="s">
        <v>77</v>
      </c>
      <c r="G23" s="27"/>
      <c r="H23" s="27"/>
      <c r="I23" s="27"/>
      <c r="J23" s="10"/>
      <c r="K23" s="10"/>
      <c r="L23" s="30">
        <v>12</v>
      </c>
      <c r="M23" s="31">
        <f t="shared" si="0"/>
        <v>-6</v>
      </c>
      <c r="N23" s="10"/>
      <c r="O23" s="10"/>
      <c r="P23" s="38">
        <v>12</v>
      </c>
      <c r="Q23" s="33">
        <v>24</v>
      </c>
      <c r="R23" s="10"/>
      <c r="S23" s="10"/>
      <c r="T23" s="49">
        <v>3</v>
      </c>
      <c r="U23" s="50" t="s">
        <v>78</v>
      </c>
      <c r="V23" s="10"/>
      <c r="W23" s="10"/>
      <c r="X23" s="10"/>
      <c r="Y23" s="10"/>
      <c r="Z23" s="10"/>
    </row>
    <row r="24" spans="1:26" ht="32.25" customHeight="1" x14ac:dyDescent="0.2">
      <c r="A24" s="24">
        <v>13</v>
      </c>
      <c r="B24" s="35" t="s">
        <v>79</v>
      </c>
      <c r="C24" s="35" t="s">
        <v>79</v>
      </c>
      <c r="D24" s="25"/>
      <c r="E24" s="25"/>
      <c r="F24" s="37" t="s">
        <v>80</v>
      </c>
      <c r="G24" s="27"/>
      <c r="H24" s="27"/>
      <c r="I24" s="27"/>
      <c r="J24" s="10"/>
      <c r="K24" s="10"/>
      <c r="L24" s="30">
        <v>13</v>
      </c>
      <c r="M24" s="31">
        <f t="shared" si="0"/>
        <v>-8</v>
      </c>
      <c r="N24" s="10"/>
      <c r="O24" s="10"/>
      <c r="P24" s="38">
        <v>13</v>
      </c>
      <c r="Q24" s="33">
        <v>26</v>
      </c>
      <c r="R24" s="10"/>
      <c r="S24" s="10"/>
      <c r="T24" s="49">
        <v>4</v>
      </c>
      <c r="U24" s="50" t="s">
        <v>81</v>
      </c>
      <c r="V24" s="10"/>
      <c r="W24" s="10"/>
      <c r="X24" s="10"/>
      <c r="Y24" s="10"/>
      <c r="Z24" s="10"/>
    </row>
    <row r="25" spans="1:26" ht="32.25" customHeight="1" x14ac:dyDescent="0.2">
      <c r="A25" s="24">
        <v>14</v>
      </c>
      <c r="B25" s="35" t="s">
        <v>82</v>
      </c>
      <c r="C25" s="35" t="s">
        <v>82</v>
      </c>
      <c r="D25" s="36"/>
      <c r="E25" s="36"/>
      <c r="F25" s="37" t="s">
        <v>83</v>
      </c>
      <c r="G25" s="27"/>
      <c r="H25" s="27"/>
      <c r="I25" s="27"/>
      <c r="J25" s="10"/>
      <c r="K25" s="10"/>
      <c r="L25" s="30">
        <v>14</v>
      </c>
      <c r="M25" s="31">
        <f t="shared" si="0"/>
        <v>-10</v>
      </c>
      <c r="N25" s="10"/>
      <c r="O25" s="10"/>
      <c r="P25" s="38">
        <v>14</v>
      </c>
      <c r="Q25" s="33">
        <v>28</v>
      </c>
      <c r="R25" s="10"/>
      <c r="S25" s="10"/>
      <c r="T25" s="49">
        <v>5</v>
      </c>
      <c r="U25" s="50" t="s">
        <v>84</v>
      </c>
      <c r="V25" s="10"/>
      <c r="W25" s="10"/>
      <c r="X25" s="10"/>
      <c r="Y25" s="10"/>
      <c r="Z25" s="10"/>
    </row>
    <row r="26" spans="1:26" ht="32.25" customHeight="1" x14ac:dyDescent="0.2">
      <c r="A26" s="24">
        <v>15</v>
      </c>
      <c r="B26" s="35" t="s">
        <v>85</v>
      </c>
      <c r="C26" s="35" t="s">
        <v>85</v>
      </c>
      <c r="D26" s="25"/>
      <c r="E26" s="36"/>
      <c r="F26" s="37" t="s">
        <v>86</v>
      </c>
      <c r="G26" s="27"/>
      <c r="H26" s="27"/>
      <c r="I26" s="27"/>
      <c r="J26" s="10"/>
      <c r="K26" s="10"/>
      <c r="L26" s="30">
        <v>15</v>
      </c>
      <c r="M26" s="31">
        <f t="shared" si="0"/>
        <v>-12</v>
      </c>
      <c r="N26" s="10"/>
      <c r="O26" s="10"/>
      <c r="P26" s="38">
        <v>15</v>
      </c>
      <c r="Q26" s="33">
        <v>30</v>
      </c>
      <c r="R26" s="10"/>
      <c r="S26" s="10"/>
      <c r="T26" s="49">
        <v>6</v>
      </c>
      <c r="U26" s="50" t="s">
        <v>87</v>
      </c>
      <c r="V26" s="10"/>
      <c r="W26" s="10"/>
      <c r="X26" s="10"/>
      <c r="Y26" s="10"/>
      <c r="Z26" s="10"/>
    </row>
    <row r="27" spans="1:26" ht="32.25" customHeight="1" x14ac:dyDescent="0.2">
      <c r="A27" s="24">
        <v>16</v>
      </c>
      <c r="B27" s="35" t="s">
        <v>88</v>
      </c>
      <c r="C27" s="51" t="s">
        <v>88</v>
      </c>
      <c r="D27" s="52"/>
      <c r="E27" s="52"/>
      <c r="F27" s="53" t="s">
        <v>89</v>
      </c>
      <c r="G27" s="27"/>
      <c r="H27" s="27"/>
      <c r="I27" s="27"/>
      <c r="J27" s="10"/>
      <c r="K27" s="10"/>
      <c r="L27" s="30">
        <v>16</v>
      </c>
      <c r="M27" s="45">
        <f t="shared" si="0"/>
        <v>-14</v>
      </c>
      <c r="N27" s="10"/>
      <c r="O27" s="10"/>
      <c r="P27" s="38">
        <v>16</v>
      </c>
      <c r="Q27" s="33">
        <v>32</v>
      </c>
      <c r="R27" s="10"/>
      <c r="S27" s="10"/>
      <c r="T27" s="49">
        <v>7</v>
      </c>
      <c r="U27" s="41"/>
      <c r="V27" s="10"/>
      <c r="W27" s="10"/>
      <c r="X27" s="10"/>
      <c r="Y27" s="10"/>
      <c r="Z27" s="10"/>
    </row>
    <row r="28" spans="1:26" ht="32.25" customHeight="1" x14ac:dyDescent="0.2">
      <c r="A28" s="24">
        <v>17</v>
      </c>
      <c r="B28" s="35" t="s">
        <v>90</v>
      </c>
      <c r="C28" s="10"/>
      <c r="D28" s="10"/>
      <c r="E28" s="10"/>
      <c r="F28" s="10"/>
      <c r="G28" s="10"/>
      <c r="H28" s="10"/>
      <c r="I28" s="10"/>
      <c r="J28" s="10"/>
      <c r="K28" s="10"/>
      <c r="L28" s="10"/>
      <c r="M28" s="10"/>
      <c r="N28" s="10"/>
      <c r="O28" s="10"/>
      <c r="P28" s="38">
        <v>17</v>
      </c>
      <c r="Q28" s="33">
        <v>34</v>
      </c>
      <c r="R28" s="10"/>
      <c r="S28" s="10"/>
      <c r="T28" s="54">
        <v>8</v>
      </c>
      <c r="U28" s="43"/>
      <c r="V28" s="10"/>
      <c r="W28" s="10"/>
      <c r="X28" s="10"/>
      <c r="Y28" s="10"/>
      <c r="Z28" s="10"/>
    </row>
    <row r="29" spans="1:26" ht="32.25" customHeight="1" x14ac:dyDescent="0.2">
      <c r="A29" s="24">
        <v>18</v>
      </c>
      <c r="B29" s="35" t="s">
        <v>91</v>
      </c>
      <c r="C29" s="10"/>
      <c r="D29" s="10"/>
      <c r="E29" s="10"/>
      <c r="F29" s="10"/>
      <c r="G29" s="10"/>
      <c r="H29" s="10"/>
      <c r="I29" s="10"/>
      <c r="J29" s="10"/>
      <c r="K29" s="10"/>
      <c r="L29" s="10"/>
      <c r="M29" s="10"/>
      <c r="N29" s="10"/>
      <c r="O29" s="10"/>
      <c r="P29" s="38">
        <v>18</v>
      </c>
      <c r="Q29" s="33">
        <v>36</v>
      </c>
      <c r="R29" s="10"/>
      <c r="S29" s="10"/>
      <c r="T29" s="10"/>
      <c r="U29" s="10"/>
      <c r="V29" s="10"/>
      <c r="W29" s="10"/>
      <c r="X29" s="10"/>
      <c r="Y29" s="10"/>
      <c r="Z29" s="10"/>
    </row>
    <row r="30" spans="1:26" ht="32.25" customHeight="1" x14ac:dyDescent="0.2">
      <c r="A30" s="24">
        <v>19</v>
      </c>
      <c r="B30" s="35" t="s">
        <v>92</v>
      </c>
      <c r="C30" s="10"/>
      <c r="D30" s="10"/>
      <c r="E30" s="10"/>
      <c r="F30" s="10"/>
      <c r="G30" s="10"/>
      <c r="H30" s="10"/>
      <c r="I30" s="10"/>
      <c r="J30" s="10"/>
      <c r="K30" s="10"/>
      <c r="L30" s="10"/>
      <c r="M30" s="10"/>
      <c r="N30" s="10"/>
      <c r="O30" s="10"/>
      <c r="P30" s="38">
        <v>19</v>
      </c>
      <c r="Q30" s="33">
        <v>38</v>
      </c>
      <c r="R30" s="10"/>
      <c r="S30" s="10"/>
      <c r="T30" s="10"/>
      <c r="U30" s="10"/>
      <c r="V30" s="10"/>
      <c r="W30" s="10"/>
      <c r="X30" s="10"/>
      <c r="Y30" s="10"/>
      <c r="Z30" s="10"/>
    </row>
    <row r="31" spans="1:26" ht="32.25" customHeight="1" x14ac:dyDescent="0.2">
      <c r="A31" s="24">
        <v>20</v>
      </c>
      <c r="B31" s="35" t="s">
        <v>93</v>
      </c>
      <c r="C31" s="10"/>
      <c r="D31" s="10"/>
      <c r="E31" s="10"/>
      <c r="F31" s="10"/>
      <c r="G31" s="10"/>
      <c r="H31" s="10"/>
      <c r="I31" s="10"/>
      <c r="J31" s="10"/>
      <c r="K31" s="10"/>
      <c r="L31" s="10"/>
      <c r="M31" s="10"/>
      <c r="N31" s="10"/>
      <c r="O31" s="10"/>
      <c r="P31" s="38">
        <v>20</v>
      </c>
      <c r="Q31" s="33">
        <v>40</v>
      </c>
      <c r="R31" s="10"/>
      <c r="S31" s="10"/>
      <c r="T31" s="10"/>
      <c r="U31" s="10"/>
      <c r="V31" s="10"/>
      <c r="W31" s="10"/>
      <c r="X31" s="10"/>
      <c r="Y31" s="10"/>
      <c r="Z31" s="10"/>
    </row>
    <row r="32" spans="1:26" ht="32.25" customHeight="1" x14ac:dyDescent="0.2">
      <c r="A32" s="24">
        <v>21</v>
      </c>
      <c r="B32" s="35" t="s">
        <v>94</v>
      </c>
      <c r="C32" s="10"/>
      <c r="D32" s="10"/>
      <c r="E32" s="10"/>
      <c r="F32" s="10"/>
      <c r="G32" s="10"/>
      <c r="H32" s="10"/>
      <c r="I32" s="10"/>
      <c r="J32" s="10"/>
      <c r="K32" s="10"/>
      <c r="L32" s="10"/>
      <c r="M32" s="10"/>
      <c r="N32" s="10"/>
      <c r="O32" s="10"/>
      <c r="P32" s="38">
        <v>21</v>
      </c>
      <c r="Q32" s="33">
        <v>42</v>
      </c>
      <c r="R32" s="10"/>
      <c r="S32" s="10"/>
      <c r="T32" s="10"/>
      <c r="U32" s="10"/>
      <c r="V32" s="10"/>
      <c r="W32" s="10"/>
      <c r="X32" s="10"/>
      <c r="Y32" s="10"/>
      <c r="Z32" s="10"/>
    </row>
    <row r="33" spans="1:26" ht="32.25" customHeight="1" x14ac:dyDescent="0.2">
      <c r="A33" s="24">
        <v>22</v>
      </c>
      <c r="B33" s="35" t="s">
        <v>95</v>
      </c>
      <c r="C33" s="10"/>
      <c r="D33" s="10"/>
      <c r="E33" s="10"/>
      <c r="F33" s="10"/>
      <c r="G33" s="10"/>
      <c r="H33" s="10"/>
      <c r="I33" s="10"/>
      <c r="J33" s="10"/>
      <c r="K33" s="10"/>
      <c r="L33" s="10"/>
      <c r="M33" s="10"/>
      <c r="N33" s="10"/>
      <c r="O33" s="10"/>
      <c r="P33" s="38">
        <v>22</v>
      </c>
      <c r="Q33" s="33">
        <v>44</v>
      </c>
      <c r="R33" s="10"/>
      <c r="S33" s="10"/>
      <c r="T33" s="10"/>
      <c r="U33" s="10"/>
      <c r="V33" s="10"/>
      <c r="W33" s="10"/>
      <c r="X33" s="10"/>
      <c r="Y33" s="10"/>
      <c r="Z33" s="10"/>
    </row>
    <row r="34" spans="1:26" ht="32.25" customHeight="1" x14ac:dyDescent="0.2">
      <c r="A34" s="24">
        <v>23</v>
      </c>
      <c r="B34" s="35" t="s">
        <v>96</v>
      </c>
      <c r="C34" s="10"/>
      <c r="D34" s="10"/>
      <c r="E34" s="10"/>
      <c r="F34" s="10"/>
      <c r="G34" s="10"/>
      <c r="H34" s="10"/>
      <c r="I34" s="10"/>
      <c r="J34" s="10"/>
      <c r="K34" s="10"/>
      <c r="L34" s="10"/>
      <c r="M34" s="10"/>
      <c r="N34" s="10"/>
      <c r="O34" s="10"/>
      <c r="P34" s="38">
        <v>23</v>
      </c>
      <c r="Q34" s="33">
        <v>46</v>
      </c>
      <c r="R34" s="10"/>
      <c r="S34" s="10"/>
      <c r="T34" s="10"/>
      <c r="U34" s="10"/>
      <c r="V34" s="10"/>
      <c r="W34" s="10"/>
      <c r="X34" s="10"/>
      <c r="Y34" s="10"/>
      <c r="Z34" s="10"/>
    </row>
    <row r="35" spans="1:26" ht="32.25" customHeight="1" x14ac:dyDescent="0.2">
      <c r="A35" s="24">
        <v>24</v>
      </c>
      <c r="B35" s="51" t="s">
        <v>97</v>
      </c>
      <c r="C35" s="10"/>
      <c r="D35" s="10"/>
      <c r="E35" s="10"/>
      <c r="F35" s="10"/>
      <c r="G35" s="10"/>
      <c r="H35" s="10"/>
      <c r="I35" s="10"/>
      <c r="J35" s="10"/>
      <c r="K35" s="10"/>
      <c r="L35" s="10"/>
      <c r="M35" s="10"/>
      <c r="N35" s="10"/>
      <c r="O35" s="10"/>
      <c r="P35" s="38">
        <v>24</v>
      </c>
      <c r="Q35" s="33">
        <v>48</v>
      </c>
      <c r="R35" s="10"/>
      <c r="S35" s="10"/>
      <c r="T35" s="10"/>
      <c r="U35" s="10"/>
      <c r="V35" s="10"/>
      <c r="W35" s="10"/>
      <c r="X35" s="10"/>
      <c r="Y35" s="10"/>
      <c r="Z35" s="10"/>
    </row>
    <row r="36" spans="1:26" ht="12.75" customHeight="1" x14ac:dyDescent="0.2">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2.75" customHeight="1" x14ac:dyDescent="0.2">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2.75" customHeight="1" x14ac:dyDescent="0.2">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2.75" customHeight="1" x14ac:dyDescent="0.2">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2.75" customHeight="1" x14ac:dyDescent="0.2">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2.75" customHeight="1" x14ac:dyDescent="0.2">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2.75" customHeight="1" x14ac:dyDescent="0.2">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2.75" customHeight="1" x14ac:dyDescent="0.2">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2.75" customHeight="1" x14ac:dyDescent="0.2">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2.75" customHeight="1" x14ac:dyDescent="0.2">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2.75" customHeight="1" x14ac:dyDescent="0.2">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2.75" customHeight="1" x14ac:dyDescent="0.2">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2.75" customHeight="1" x14ac:dyDescent="0.2">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2.75" customHeight="1" x14ac:dyDescent="0.2">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2.75" customHeight="1" x14ac:dyDescent="0.2">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2.75" customHeight="1" x14ac:dyDescent="0.2">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2.75" customHeight="1" x14ac:dyDescent="0.2">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2.75" customHeight="1" x14ac:dyDescent="0.2">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2.75" customHeight="1" x14ac:dyDescent="0.2">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2.75" customHeight="1" x14ac:dyDescent="0.2">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2.75" customHeight="1" x14ac:dyDescent="0.2">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2.75" customHeight="1" x14ac:dyDescent="0.2">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2.75" customHeight="1" x14ac:dyDescent="0.2">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2.75" customHeight="1" x14ac:dyDescent="0.2">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2.75" customHeight="1" x14ac:dyDescent="0.2">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2.75" customHeight="1" x14ac:dyDescent="0.2">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2.75" customHeight="1" x14ac:dyDescent="0.2">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2.75" customHeight="1" x14ac:dyDescent="0.2">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2.75" customHeight="1" x14ac:dyDescent="0.2">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2.75" customHeight="1" x14ac:dyDescent="0.2">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2.75" customHeight="1" x14ac:dyDescent="0.2">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2.75" customHeight="1" x14ac:dyDescent="0.2">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2.75" customHeight="1" x14ac:dyDescent="0.2">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2.75" customHeight="1" x14ac:dyDescent="0.2">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2.75" customHeight="1" x14ac:dyDescent="0.2">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2.75" customHeight="1" x14ac:dyDescent="0.2">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2.75" customHeight="1" x14ac:dyDescent="0.2">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2.75" customHeight="1" x14ac:dyDescent="0.2">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2.75" customHeight="1" x14ac:dyDescent="0.2">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2.75" customHeight="1" x14ac:dyDescent="0.2">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2.75" customHeight="1" x14ac:dyDescent="0.2">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2.75" customHeight="1" x14ac:dyDescent="0.2">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2.75" customHeight="1" x14ac:dyDescent="0.2">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2.75" customHeight="1" x14ac:dyDescent="0.2">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2.75" customHeight="1" x14ac:dyDescent="0.2">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2.75" customHeight="1" x14ac:dyDescent="0.2">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2.75" customHeight="1" x14ac:dyDescent="0.2">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2.75" customHeight="1" x14ac:dyDescent="0.2">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2.75" customHeight="1" x14ac:dyDescent="0.2">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2.75" customHeight="1" x14ac:dyDescent="0.2">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2.75" customHeight="1" x14ac:dyDescent="0.2">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2.75" customHeight="1" x14ac:dyDescent="0.2">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2.75" customHeight="1" x14ac:dyDescent="0.2">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2.75" customHeight="1" x14ac:dyDescent="0.2">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2.75" customHeight="1" x14ac:dyDescent="0.2">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2.75" customHeight="1" x14ac:dyDescent="0.2">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2.75" customHeight="1" x14ac:dyDescent="0.2">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2.75" customHeight="1" x14ac:dyDescent="0.2">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2.75" customHeight="1" x14ac:dyDescent="0.2">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2.75" customHeight="1" x14ac:dyDescent="0.2">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2.75" customHeight="1" x14ac:dyDescent="0.2">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2.75" customHeight="1" x14ac:dyDescent="0.2">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2.75" customHeight="1" x14ac:dyDescent="0.2">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2.75" customHeight="1" x14ac:dyDescent="0.2">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2.75" customHeight="1" x14ac:dyDescent="0.2">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2.75" customHeight="1" x14ac:dyDescent="0.2">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2.75" customHeight="1" x14ac:dyDescent="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2.75" customHeight="1" x14ac:dyDescent="0.2">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2.75"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2.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2.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2.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2.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2.7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2.75" customHeight="1" x14ac:dyDescent="0.2">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2.75" customHeight="1" x14ac:dyDescent="0.2">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2.75" customHeight="1" x14ac:dyDescent="0.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2.75" customHeight="1" x14ac:dyDescent="0.2">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2.75"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2.75" customHeight="1" x14ac:dyDescent="0.2">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2.75" customHeight="1" x14ac:dyDescent="0.2">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2.75" customHeight="1" x14ac:dyDescent="0.2">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2.75" customHeight="1" x14ac:dyDescent="0.2">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2.75" customHeight="1" x14ac:dyDescent="0.2">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2.75" customHeight="1" x14ac:dyDescent="0.2">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2.75" customHeight="1" x14ac:dyDescent="0.2">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2.75" customHeight="1" x14ac:dyDescent="0.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2.75" customHeight="1" x14ac:dyDescent="0.2">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2.75" customHeight="1" x14ac:dyDescent="0.2">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2.75" customHeight="1" x14ac:dyDescent="0.2">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2.75" customHeight="1" x14ac:dyDescent="0.2">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2.75" customHeight="1" x14ac:dyDescent="0.2">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2.75" customHeight="1" x14ac:dyDescent="0.2">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2.75" customHeight="1" x14ac:dyDescent="0.2">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2.75" customHeight="1" x14ac:dyDescent="0.2">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2.75" customHeight="1" x14ac:dyDescent="0.2">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2.75" customHeight="1" x14ac:dyDescent="0.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2.75" customHeight="1"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2.75" customHeight="1" x14ac:dyDescent="0.2">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2.75" customHeight="1" x14ac:dyDescent="0.2">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2.75" customHeight="1" x14ac:dyDescent="0.2">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2.75" customHeight="1" x14ac:dyDescent="0.2">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2.75" customHeight="1" x14ac:dyDescent="0.2">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2.75" customHeight="1" x14ac:dyDescent="0.2">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2.75" customHeight="1" x14ac:dyDescent="0.2">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2.75" customHeight="1" x14ac:dyDescent="0.2">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2.75" customHeight="1" x14ac:dyDescent="0.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2.75" customHeight="1" x14ac:dyDescent="0.2">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2.75" customHeight="1" x14ac:dyDescent="0.2">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2.75" customHeight="1" x14ac:dyDescent="0.2">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2.75" customHeight="1" x14ac:dyDescent="0.2">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2.75" customHeight="1" x14ac:dyDescent="0.2">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2.75" customHeight="1" x14ac:dyDescent="0.2">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2.75" customHeight="1" x14ac:dyDescent="0.2">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2.75" customHeight="1" x14ac:dyDescent="0.2">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2.75" customHeight="1" x14ac:dyDescent="0.2">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2.75" customHeight="1" x14ac:dyDescent="0.2">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2.75" customHeight="1" x14ac:dyDescent="0.2">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2.75" customHeight="1" x14ac:dyDescent="0.2">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2.75" customHeight="1" x14ac:dyDescent="0.2">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2.75" customHeight="1" x14ac:dyDescent="0.2">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2.75" customHeight="1" x14ac:dyDescent="0.2">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2.75" customHeight="1" x14ac:dyDescent="0.2">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2.75" customHeight="1" x14ac:dyDescent="0.2">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2.75" customHeight="1" x14ac:dyDescent="0.2">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2.75" customHeight="1" x14ac:dyDescent="0.2">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2.75" customHeight="1" x14ac:dyDescent="0.2">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2.75" customHeight="1" x14ac:dyDescent="0.2">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2.75" customHeight="1" x14ac:dyDescent="0.2">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2.75" customHeight="1" x14ac:dyDescent="0.2">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2.75" customHeight="1" x14ac:dyDescent="0.2">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2.75" customHeight="1" x14ac:dyDescent="0.2">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2.75" customHeight="1" x14ac:dyDescent="0.2">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2.75" customHeight="1" x14ac:dyDescent="0.2">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2.75" customHeight="1" x14ac:dyDescent="0.2">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2.75" customHeight="1" x14ac:dyDescent="0.2">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2.75" customHeight="1" x14ac:dyDescent="0.2">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2.75" customHeight="1" x14ac:dyDescent="0.2">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2.75" customHeight="1" x14ac:dyDescent="0.2">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2.75" customHeight="1" x14ac:dyDescent="0.2">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2.75" customHeight="1" x14ac:dyDescent="0.2">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2.75" customHeight="1" x14ac:dyDescent="0.2">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2.75" customHeight="1" x14ac:dyDescent="0.2">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2.75" customHeight="1" x14ac:dyDescent="0.2">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2.75" customHeight="1" x14ac:dyDescent="0.2">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2.75" customHeight="1" x14ac:dyDescent="0.2">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2.75" customHeight="1" x14ac:dyDescent="0.2">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2.75" customHeight="1" x14ac:dyDescent="0.2">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2.75" customHeight="1" x14ac:dyDescent="0.2">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2.75" customHeight="1" x14ac:dyDescent="0.2">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2.75" customHeight="1" x14ac:dyDescent="0.2">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2.75" customHeight="1" x14ac:dyDescent="0.2">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2.75" customHeight="1" x14ac:dyDescent="0.2">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2.75" customHeight="1" x14ac:dyDescent="0.2">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2.75" customHeight="1" x14ac:dyDescent="0.2">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2.75" customHeight="1" x14ac:dyDescent="0.2">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2.75" customHeight="1" x14ac:dyDescent="0.2">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2.75" customHeight="1" x14ac:dyDescent="0.2">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2.75" customHeight="1" x14ac:dyDescent="0.2">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2.75" customHeight="1" x14ac:dyDescent="0.2">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2.75" customHeight="1" x14ac:dyDescent="0.2">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2.75" customHeight="1" x14ac:dyDescent="0.2">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2.75" customHeight="1" x14ac:dyDescent="0.2">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2.75" customHeight="1" x14ac:dyDescent="0.2">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2.75" customHeight="1" x14ac:dyDescent="0.2">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2.75" customHeight="1" x14ac:dyDescent="0.2">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2.75" customHeight="1" x14ac:dyDescent="0.2">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2.75" customHeight="1" x14ac:dyDescent="0.2">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2.75" customHeight="1" x14ac:dyDescent="0.2">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2.75" customHeight="1" x14ac:dyDescent="0.2">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2.75" customHeight="1" x14ac:dyDescent="0.2">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2.75" customHeight="1" x14ac:dyDescent="0.2">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2.75" customHeight="1" x14ac:dyDescent="0.2">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2.75" customHeight="1" x14ac:dyDescent="0.2">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2.75" customHeight="1" x14ac:dyDescent="0.2">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2.75" customHeight="1" x14ac:dyDescent="0.2">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2.75" customHeight="1" x14ac:dyDescent="0.2">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2.75" customHeight="1" x14ac:dyDescent="0.2">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2.75" customHeight="1" x14ac:dyDescent="0.2">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2.75" customHeight="1" x14ac:dyDescent="0.2">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2.75" customHeight="1" x14ac:dyDescent="0.2">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2.75" customHeight="1" x14ac:dyDescent="0.2">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2.75" customHeight="1" x14ac:dyDescent="0.2">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2.75" customHeight="1" x14ac:dyDescent="0.2">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2.75" customHeight="1" x14ac:dyDescent="0.2">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2.75" customHeight="1" x14ac:dyDescent="0.2">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2.75" customHeight="1" x14ac:dyDescent="0.2">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2.75" customHeight="1" x14ac:dyDescent="0.2">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2.75" customHeight="1" x14ac:dyDescent="0.2">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2.75" customHeight="1" x14ac:dyDescent="0.2">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2.75" customHeight="1" x14ac:dyDescent="0.2">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2.75" customHeight="1" x14ac:dyDescent="0.2">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2.75" customHeight="1" x14ac:dyDescent="0.2">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2.75" customHeight="1" x14ac:dyDescent="0.2">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2.75" customHeight="1" x14ac:dyDescent="0.2">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2.75" customHeight="1" x14ac:dyDescent="0.2">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2.75" customHeight="1" x14ac:dyDescent="0.2">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2.75" customHeight="1" x14ac:dyDescent="0.2">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2.75" customHeight="1" x14ac:dyDescent="0.2">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2.75" customHeight="1" x14ac:dyDescent="0.2">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2.75" customHeight="1" x14ac:dyDescent="0.2">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2.75" customHeight="1" x14ac:dyDescent="0.2">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2.75" customHeight="1" x14ac:dyDescent="0.2">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2.75" customHeight="1" x14ac:dyDescent="0.2">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2.75" customHeight="1" x14ac:dyDescent="0.2">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2.75" customHeight="1" x14ac:dyDescent="0.2">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2.75" customHeight="1" x14ac:dyDescent="0.2">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2.75" customHeight="1" x14ac:dyDescent="0.2">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2.75" customHeight="1" x14ac:dyDescent="0.2">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2.75" customHeight="1" x14ac:dyDescent="0.2">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2.75" customHeight="1" x14ac:dyDescent="0.2">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2.75" customHeight="1" x14ac:dyDescent="0.2">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2.75" customHeight="1" x14ac:dyDescent="0.2">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2.75" customHeight="1" x14ac:dyDescent="0.2">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2.75" customHeight="1" x14ac:dyDescent="0.2">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2.75" customHeight="1" x14ac:dyDescent="0.2">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2.75" customHeight="1" x14ac:dyDescent="0.2">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2.75" customHeight="1" x14ac:dyDescent="0.2">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2.75" customHeight="1" x14ac:dyDescent="0.2">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2.75" customHeight="1" x14ac:dyDescent="0.2">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2.75" customHeight="1" x14ac:dyDescent="0.2">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2.75" customHeight="1" x14ac:dyDescent="0.2">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2.75" customHeight="1" x14ac:dyDescent="0.2">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2.75" customHeight="1" x14ac:dyDescent="0.2">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2.75" customHeight="1" x14ac:dyDescent="0.2">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2.75" customHeight="1" x14ac:dyDescent="0.2">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2.75" customHeight="1" x14ac:dyDescent="0.2">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2.75" customHeight="1" x14ac:dyDescent="0.2">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2.75" customHeight="1" x14ac:dyDescent="0.2">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2.75" customHeight="1" x14ac:dyDescent="0.2">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2.75" customHeight="1" x14ac:dyDescent="0.2">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2.75" customHeight="1" x14ac:dyDescent="0.2">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2.75" customHeight="1" x14ac:dyDescent="0.2">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2.75" customHeight="1" x14ac:dyDescent="0.2">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2.75" customHeight="1" x14ac:dyDescent="0.2">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2.75" customHeight="1" x14ac:dyDescent="0.2">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2.75" customHeight="1" x14ac:dyDescent="0.2">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2.75" customHeight="1" x14ac:dyDescent="0.2">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2.75" customHeight="1" x14ac:dyDescent="0.2">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2.75" customHeight="1" x14ac:dyDescent="0.2">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2.75" customHeight="1" x14ac:dyDescent="0.2">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2.75" customHeight="1" x14ac:dyDescent="0.2">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2.75" customHeight="1" x14ac:dyDescent="0.2">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2.75" customHeight="1" x14ac:dyDescent="0.2">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2.75" customHeight="1" x14ac:dyDescent="0.2">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2.75" customHeight="1" x14ac:dyDescent="0.2">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2.75" customHeight="1" x14ac:dyDescent="0.2">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2.75" customHeight="1" x14ac:dyDescent="0.2">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2.75" customHeight="1" x14ac:dyDescent="0.2">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2.75" customHeight="1" x14ac:dyDescent="0.2">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2.75" customHeight="1" x14ac:dyDescent="0.2">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2.75" customHeight="1" x14ac:dyDescent="0.2">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2.75" customHeight="1" x14ac:dyDescent="0.2">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2.75" customHeight="1" x14ac:dyDescent="0.2">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2.75" customHeight="1" x14ac:dyDescent="0.2">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2.75" customHeight="1" x14ac:dyDescent="0.2">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2.75" customHeight="1" x14ac:dyDescent="0.2">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2.75" customHeight="1" x14ac:dyDescent="0.2">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2.75" customHeight="1" x14ac:dyDescent="0.2">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2.75" customHeight="1" x14ac:dyDescent="0.2">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2.75" customHeight="1" x14ac:dyDescent="0.2">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2.75" customHeight="1" x14ac:dyDescent="0.2">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2.75" customHeight="1" x14ac:dyDescent="0.2">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2.75" customHeight="1" x14ac:dyDescent="0.2">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2.75" customHeight="1" x14ac:dyDescent="0.2">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2.75" customHeight="1" x14ac:dyDescent="0.2">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2.75" customHeight="1" x14ac:dyDescent="0.2">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2.75" customHeight="1" x14ac:dyDescent="0.2">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2.75" customHeight="1" x14ac:dyDescent="0.2">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2.75" customHeight="1" x14ac:dyDescent="0.2">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2.75" customHeight="1" x14ac:dyDescent="0.2">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2.75" customHeight="1" x14ac:dyDescent="0.2">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2.75" customHeight="1" x14ac:dyDescent="0.2">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2.75" customHeight="1" x14ac:dyDescent="0.2">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2.75" customHeight="1" x14ac:dyDescent="0.2">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2.75" customHeight="1" x14ac:dyDescent="0.2">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2.75" customHeight="1" x14ac:dyDescent="0.2">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2.75" customHeight="1" x14ac:dyDescent="0.2">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2.75" customHeight="1" x14ac:dyDescent="0.2">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2.75" customHeight="1" x14ac:dyDescent="0.2">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2.75" customHeight="1" x14ac:dyDescent="0.2">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2.75" customHeight="1" x14ac:dyDescent="0.2">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2.75" customHeight="1" x14ac:dyDescent="0.2">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2.75" customHeight="1" x14ac:dyDescent="0.2">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2.75" customHeight="1" x14ac:dyDescent="0.2">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2.75" customHeight="1" x14ac:dyDescent="0.2">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2.75" customHeight="1" x14ac:dyDescent="0.2">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2.75" customHeight="1" x14ac:dyDescent="0.2">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2.75" customHeight="1" x14ac:dyDescent="0.2">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2.75" customHeight="1" x14ac:dyDescent="0.2">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2.75" customHeight="1" x14ac:dyDescent="0.2">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2.75" customHeight="1" x14ac:dyDescent="0.2">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2.75" customHeight="1" x14ac:dyDescent="0.2">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2.75" customHeight="1" x14ac:dyDescent="0.2">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2.75" customHeight="1" x14ac:dyDescent="0.2">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2.75" customHeight="1" x14ac:dyDescent="0.2">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2.75" customHeight="1" x14ac:dyDescent="0.2">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2.75" customHeight="1" x14ac:dyDescent="0.2">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2.75" customHeight="1" x14ac:dyDescent="0.2">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2.75" customHeight="1" x14ac:dyDescent="0.2">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2.75" customHeight="1" x14ac:dyDescent="0.2">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2.75" customHeight="1" x14ac:dyDescent="0.2">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2.75" customHeight="1" x14ac:dyDescent="0.2">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2.75" customHeight="1" x14ac:dyDescent="0.2">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2.75" customHeight="1" x14ac:dyDescent="0.2">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2.75" customHeight="1" x14ac:dyDescent="0.2">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2.75" customHeight="1" x14ac:dyDescent="0.2">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2.75" customHeight="1" x14ac:dyDescent="0.2">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2.75" customHeight="1" x14ac:dyDescent="0.2">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2.75" customHeight="1" x14ac:dyDescent="0.2">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2.75" customHeight="1" x14ac:dyDescent="0.2">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2.75" customHeight="1" x14ac:dyDescent="0.2">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2.75" customHeight="1" x14ac:dyDescent="0.2">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2.75" customHeight="1" x14ac:dyDescent="0.2">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2.75" customHeight="1" x14ac:dyDescent="0.2">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2.75" customHeight="1" x14ac:dyDescent="0.2">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2.75" customHeight="1" x14ac:dyDescent="0.2">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2.75" customHeight="1" x14ac:dyDescent="0.2">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2.75" customHeight="1" x14ac:dyDescent="0.2">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2.75" customHeight="1" x14ac:dyDescent="0.2">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2.75" customHeight="1" x14ac:dyDescent="0.2">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2.75" customHeight="1" x14ac:dyDescent="0.2">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2.75" customHeight="1" x14ac:dyDescent="0.2">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2.75" customHeight="1" x14ac:dyDescent="0.2">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2.75" customHeight="1" x14ac:dyDescent="0.2">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2.75" customHeight="1" x14ac:dyDescent="0.2">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2.75" customHeight="1" x14ac:dyDescent="0.2">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2.75" customHeight="1" x14ac:dyDescent="0.2">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2.75" customHeight="1" x14ac:dyDescent="0.2">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2.75" customHeight="1" x14ac:dyDescent="0.2">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2.75" customHeight="1" x14ac:dyDescent="0.2">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2.75" customHeight="1" x14ac:dyDescent="0.2">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2.75" customHeight="1" x14ac:dyDescent="0.2">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2.75" customHeight="1" x14ac:dyDescent="0.2">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2.75" customHeight="1" x14ac:dyDescent="0.2">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2.75" customHeight="1" x14ac:dyDescent="0.2">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2.75" customHeight="1" x14ac:dyDescent="0.2">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2.75" customHeight="1" x14ac:dyDescent="0.2">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2.75" customHeight="1" x14ac:dyDescent="0.2">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2.75" customHeight="1" x14ac:dyDescent="0.2">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2.75" customHeight="1" x14ac:dyDescent="0.2">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2.75" customHeight="1" x14ac:dyDescent="0.2">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2.75" customHeight="1" x14ac:dyDescent="0.2">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2.75" customHeight="1" x14ac:dyDescent="0.2">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2.75" customHeight="1" x14ac:dyDescent="0.2">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2.75" customHeight="1" x14ac:dyDescent="0.2">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2.75" customHeight="1" x14ac:dyDescent="0.2">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2.75" customHeight="1" x14ac:dyDescent="0.2">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2.75" customHeight="1" x14ac:dyDescent="0.2">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2.75" customHeight="1" x14ac:dyDescent="0.2">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2.75" customHeight="1" x14ac:dyDescent="0.2">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2.75" customHeight="1" x14ac:dyDescent="0.2">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2.75" customHeight="1" x14ac:dyDescent="0.2">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2.75" customHeight="1" x14ac:dyDescent="0.2">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2.75" customHeight="1" x14ac:dyDescent="0.2">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2.75" customHeight="1" x14ac:dyDescent="0.2">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2.75" customHeight="1" x14ac:dyDescent="0.2">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2.75" customHeight="1" x14ac:dyDescent="0.2">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2.75" customHeight="1" x14ac:dyDescent="0.2">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2.75" customHeight="1" x14ac:dyDescent="0.2">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2.75" customHeight="1" x14ac:dyDescent="0.2">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2.75" customHeight="1" x14ac:dyDescent="0.2">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2.75" customHeight="1" x14ac:dyDescent="0.2">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2.75" customHeight="1" x14ac:dyDescent="0.2">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2.75" customHeight="1" x14ac:dyDescent="0.2">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2.75" customHeight="1" x14ac:dyDescent="0.2">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2.75" customHeight="1" x14ac:dyDescent="0.2">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2.75" customHeight="1" x14ac:dyDescent="0.2">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2.75" customHeight="1" x14ac:dyDescent="0.2">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2.75" customHeight="1" x14ac:dyDescent="0.2">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2.75" customHeight="1" x14ac:dyDescent="0.2">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2.75" customHeight="1" x14ac:dyDescent="0.2">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2.75" customHeight="1" x14ac:dyDescent="0.2">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2.75" customHeight="1" x14ac:dyDescent="0.2">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2.75" customHeight="1" x14ac:dyDescent="0.2">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2.75" customHeight="1" x14ac:dyDescent="0.2">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2.75" customHeight="1" x14ac:dyDescent="0.2">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2.75" customHeight="1" x14ac:dyDescent="0.2">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2.75" customHeight="1" x14ac:dyDescent="0.2">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2.75" customHeight="1" x14ac:dyDescent="0.2">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2.75" customHeight="1" x14ac:dyDescent="0.2">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2.75" customHeight="1" x14ac:dyDescent="0.2">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2.75" customHeight="1" x14ac:dyDescent="0.2">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2.75" customHeight="1" x14ac:dyDescent="0.2">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2.75" customHeight="1" x14ac:dyDescent="0.2">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2.75" customHeight="1" x14ac:dyDescent="0.2">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2.75" customHeight="1" x14ac:dyDescent="0.2">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2.75" customHeight="1" x14ac:dyDescent="0.2">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2.75" customHeight="1" x14ac:dyDescent="0.2">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2.75" customHeight="1" x14ac:dyDescent="0.2">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2.75" customHeight="1" x14ac:dyDescent="0.2">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2.75" customHeight="1" x14ac:dyDescent="0.2">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2.75" customHeight="1" x14ac:dyDescent="0.2">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2.75" customHeight="1" x14ac:dyDescent="0.2">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2.75" customHeight="1" x14ac:dyDescent="0.2">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2.75" customHeight="1" x14ac:dyDescent="0.2">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2.75" customHeight="1" x14ac:dyDescent="0.2">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2.75" customHeight="1" x14ac:dyDescent="0.2">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2.75" customHeight="1" x14ac:dyDescent="0.2">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2.75" customHeight="1" x14ac:dyDescent="0.2">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2.75" customHeight="1" x14ac:dyDescent="0.2">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2.75" customHeight="1" x14ac:dyDescent="0.2">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2.75" customHeight="1" x14ac:dyDescent="0.2">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2.75" customHeight="1" x14ac:dyDescent="0.2">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2.75" customHeight="1" x14ac:dyDescent="0.2">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2.75" customHeight="1" x14ac:dyDescent="0.2">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2.75" customHeight="1" x14ac:dyDescent="0.2">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2.75" customHeight="1" x14ac:dyDescent="0.2">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2.75" customHeight="1" x14ac:dyDescent="0.2">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2.75" customHeight="1" x14ac:dyDescent="0.2">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2.75" customHeight="1" x14ac:dyDescent="0.2">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2.75" customHeight="1" x14ac:dyDescent="0.2">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2.75" customHeight="1" x14ac:dyDescent="0.2">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2.75" customHeight="1" x14ac:dyDescent="0.2">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2.75" customHeight="1" x14ac:dyDescent="0.2">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2.75" customHeight="1" x14ac:dyDescent="0.2">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2.75" customHeight="1" x14ac:dyDescent="0.2">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2.75" customHeight="1" x14ac:dyDescent="0.2">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2.75" customHeight="1" x14ac:dyDescent="0.2">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2.75" customHeight="1" x14ac:dyDescent="0.2">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2.75" customHeight="1" x14ac:dyDescent="0.2">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2.75" customHeight="1" x14ac:dyDescent="0.2">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2.75" customHeight="1" x14ac:dyDescent="0.2">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2.75" customHeight="1" x14ac:dyDescent="0.2">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2.75" customHeight="1" x14ac:dyDescent="0.2">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2.75" customHeight="1" x14ac:dyDescent="0.2">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2.75" customHeight="1" x14ac:dyDescent="0.2">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2.75" customHeight="1" x14ac:dyDescent="0.2">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2.75" customHeight="1" x14ac:dyDescent="0.2">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2.75" customHeight="1" x14ac:dyDescent="0.2">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2.75" customHeight="1" x14ac:dyDescent="0.2">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2.75" customHeight="1" x14ac:dyDescent="0.2">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2.75" customHeight="1" x14ac:dyDescent="0.2">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2.75" customHeight="1" x14ac:dyDescent="0.2">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2.75" customHeight="1" x14ac:dyDescent="0.2">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2.75" customHeight="1" x14ac:dyDescent="0.2">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2.75" customHeight="1" x14ac:dyDescent="0.2">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2.75" customHeight="1" x14ac:dyDescent="0.2">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2.75" customHeight="1" x14ac:dyDescent="0.2">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2.75" customHeight="1" x14ac:dyDescent="0.2">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2.75" customHeight="1" x14ac:dyDescent="0.2">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2.75" customHeight="1" x14ac:dyDescent="0.2">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2.75" customHeight="1" x14ac:dyDescent="0.2">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2.75" customHeight="1" x14ac:dyDescent="0.2">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2.75" customHeight="1" x14ac:dyDescent="0.2">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2.75" customHeight="1" x14ac:dyDescent="0.2">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2.75" customHeight="1" x14ac:dyDescent="0.2">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2.75" customHeight="1" x14ac:dyDescent="0.2">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2.75" customHeight="1" x14ac:dyDescent="0.2">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2.75" customHeight="1" x14ac:dyDescent="0.2">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2.75" customHeight="1" x14ac:dyDescent="0.2">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2.75" customHeight="1" x14ac:dyDescent="0.2">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2.75" customHeight="1" x14ac:dyDescent="0.2">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2.75" customHeight="1" x14ac:dyDescent="0.2">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2.75" customHeight="1" x14ac:dyDescent="0.2">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2.75" customHeight="1" x14ac:dyDescent="0.2">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2.75" customHeight="1" x14ac:dyDescent="0.2">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2.75" customHeight="1" x14ac:dyDescent="0.2">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2.75" customHeight="1" x14ac:dyDescent="0.2">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2.75" customHeight="1" x14ac:dyDescent="0.2">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2.75" customHeight="1" x14ac:dyDescent="0.2">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2.75" customHeight="1" x14ac:dyDescent="0.2">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2.75" customHeight="1" x14ac:dyDescent="0.2">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2.75" customHeight="1" x14ac:dyDescent="0.2">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2.75" customHeight="1" x14ac:dyDescent="0.2">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2.75" customHeight="1" x14ac:dyDescent="0.2">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2.75" customHeight="1" x14ac:dyDescent="0.2">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2.75" customHeight="1" x14ac:dyDescent="0.2">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2.75" customHeight="1" x14ac:dyDescent="0.2">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2.75" customHeight="1" x14ac:dyDescent="0.2">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2.75" customHeight="1" x14ac:dyDescent="0.2">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2.75" customHeight="1" x14ac:dyDescent="0.2">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2.75" customHeight="1" x14ac:dyDescent="0.2">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2.75" customHeight="1" x14ac:dyDescent="0.2">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2.75" customHeight="1" x14ac:dyDescent="0.2">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2.75" customHeight="1" x14ac:dyDescent="0.2">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2.75" customHeight="1" x14ac:dyDescent="0.2">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2.75" customHeight="1" x14ac:dyDescent="0.2">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2.75" customHeight="1" x14ac:dyDescent="0.2">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2.75" customHeight="1" x14ac:dyDescent="0.2">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2.75" customHeight="1" x14ac:dyDescent="0.2">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2.75" customHeight="1" x14ac:dyDescent="0.2">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2.75" customHeight="1" x14ac:dyDescent="0.2">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2.75" customHeight="1" x14ac:dyDescent="0.2">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2.75" customHeight="1" x14ac:dyDescent="0.2">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2.75" customHeight="1" x14ac:dyDescent="0.2">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2.75" customHeight="1" x14ac:dyDescent="0.2">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2.75" customHeight="1" x14ac:dyDescent="0.2">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2.75" customHeight="1" x14ac:dyDescent="0.2">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2.75" customHeight="1" x14ac:dyDescent="0.2">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2.75" customHeight="1" x14ac:dyDescent="0.2">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2.75" customHeight="1" x14ac:dyDescent="0.2">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2.75" customHeight="1" x14ac:dyDescent="0.2">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2.75" customHeight="1" x14ac:dyDescent="0.2">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2.75" customHeight="1" x14ac:dyDescent="0.2">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2.75" customHeight="1" x14ac:dyDescent="0.2">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2.75" customHeight="1" x14ac:dyDescent="0.2">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2.75" customHeight="1" x14ac:dyDescent="0.2">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2.75" customHeight="1" x14ac:dyDescent="0.2">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2.75" customHeight="1" x14ac:dyDescent="0.2">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2.75" customHeight="1" x14ac:dyDescent="0.2">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2.75" customHeight="1" x14ac:dyDescent="0.2">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2.75" customHeight="1" x14ac:dyDescent="0.2">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2.75" customHeight="1" x14ac:dyDescent="0.2">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2.75" customHeight="1" x14ac:dyDescent="0.2">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2.75" customHeight="1" x14ac:dyDescent="0.2">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2.75" customHeight="1" x14ac:dyDescent="0.2">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2.75" customHeight="1" x14ac:dyDescent="0.2">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2.75" customHeight="1" x14ac:dyDescent="0.2">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2.75" customHeight="1" x14ac:dyDescent="0.2">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2.75" customHeight="1" x14ac:dyDescent="0.2">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2.75" customHeight="1" x14ac:dyDescent="0.2">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2.75" customHeight="1" x14ac:dyDescent="0.2">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2.75" customHeight="1" x14ac:dyDescent="0.2">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2.75" customHeight="1" x14ac:dyDescent="0.2">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2.75" customHeight="1" x14ac:dyDescent="0.2">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2.75" customHeight="1" x14ac:dyDescent="0.2">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2.75" customHeight="1" x14ac:dyDescent="0.2">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2.75" customHeight="1" x14ac:dyDescent="0.2">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2.75" customHeight="1" x14ac:dyDescent="0.2">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2.75" customHeight="1" x14ac:dyDescent="0.2">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2.75" customHeight="1" x14ac:dyDescent="0.2">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2.75" customHeight="1" x14ac:dyDescent="0.2">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2.75" customHeight="1" x14ac:dyDescent="0.2">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2.75" customHeight="1" x14ac:dyDescent="0.2">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2.75" customHeight="1" x14ac:dyDescent="0.2">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2.75" customHeight="1" x14ac:dyDescent="0.2">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2.75" customHeight="1" x14ac:dyDescent="0.2">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2.75" customHeight="1" x14ac:dyDescent="0.2">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2.75" customHeight="1" x14ac:dyDescent="0.2">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2.75" customHeight="1" x14ac:dyDescent="0.2">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2.75" customHeight="1" x14ac:dyDescent="0.2">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2.75" customHeight="1" x14ac:dyDescent="0.2">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2.75" customHeight="1" x14ac:dyDescent="0.2">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2.75" customHeight="1" x14ac:dyDescent="0.2">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2.75" customHeight="1" x14ac:dyDescent="0.2">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2.75" customHeight="1" x14ac:dyDescent="0.2">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2.75" customHeight="1" x14ac:dyDescent="0.2">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2.75" customHeight="1" x14ac:dyDescent="0.2">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2.75" customHeight="1" x14ac:dyDescent="0.2">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2.75" customHeight="1" x14ac:dyDescent="0.2">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2.75" customHeight="1" x14ac:dyDescent="0.2">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2.75" customHeight="1" x14ac:dyDescent="0.2">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2.75" customHeight="1" x14ac:dyDescent="0.2">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2.75" customHeight="1" x14ac:dyDescent="0.2">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2.75" customHeight="1" x14ac:dyDescent="0.2">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2.75" customHeight="1" x14ac:dyDescent="0.2">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2.75" customHeight="1" x14ac:dyDescent="0.2">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2.75" customHeight="1" x14ac:dyDescent="0.2">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2.75" customHeight="1" x14ac:dyDescent="0.2">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2.75" customHeight="1" x14ac:dyDescent="0.2">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2.75" customHeight="1" x14ac:dyDescent="0.2">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2.75" customHeight="1" x14ac:dyDescent="0.2">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2.75" customHeight="1" x14ac:dyDescent="0.2">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2.75" customHeight="1" x14ac:dyDescent="0.2">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2.75" customHeight="1" x14ac:dyDescent="0.2">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2.75" customHeight="1" x14ac:dyDescent="0.2">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2.75" customHeight="1" x14ac:dyDescent="0.2">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2.75" customHeight="1" x14ac:dyDescent="0.2">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2.75" customHeight="1" x14ac:dyDescent="0.2">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2.75" customHeight="1" x14ac:dyDescent="0.2">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2.75" customHeight="1" x14ac:dyDescent="0.2">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2.75" customHeight="1" x14ac:dyDescent="0.2">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2.75" customHeight="1" x14ac:dyDescent="0.2">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2.75" customHeight="1" x14ac:dyDescent="0.2">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2.75" customHeight="1" x14ac:dyDescent="0.2">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2.75" customHeight="1" x14ac:dyDescent="0.2">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2.75" customHeight="1" x14ac:dyDescent="0.2">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2.75" customHeight="1" x14ac:dyDescent="0.2">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2.75" customHeight="1" x14ac:dyDescent="0.2">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2.75" customHeight="1" x14ac:dyDescent="0.2">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2.75" customHeight="1" x14ac:dyDescent="0.2">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2.75" customHeight="1" x14ac:dyDescent="0.2">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2.75" customHeight="1" x14ac:dyDescent="0.2">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2.75" customHeight="1" x14ac:dyDescent="0.2">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2.75" customHeight="1" x14ac:dyDescent="0.2">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2.75" customHeight="1" x14ac:dyDescent="0.2">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2.75" customHeight="1" x14ac:dyDescent="0.2">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2.75" customHeight="1" x14ac:dyDescent="0.2">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2.75" customHeight="1" x14ac:dyDescent="0.2">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2.75" customHeight="1" x14ac:dyDescent="0.2">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2.75" customHeight="1" x14ac:dyDescent="0.2">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2.75" customHeight="1" x14ac:dyDescent="0.2">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2.75" customHeight="1" x14ac:dyDescent="0.2">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2.75" customHeight="1" x14ac:dyDescent="0.2">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2.75" customHeight="1" x14ac:dyDescent="0.2">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2.75" customHeight="1" x14ac:dyDescent="0.2">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2.75" customHeight="1" x14ac:dyDescent="0.2">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2.75" customHeight="1" x14ac:dyDescent="0.2">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2.75" customHeight="1" x14ac:dyDescent="0.2">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2.75" customHeight="1" x14ac:dyDescent="0.2">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2.75" customHeight="1" x14ac:dyDescent="0.2">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2.75" customHeight="1" x14ac:dyDescent="0.2">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2.75" customHeight="1" x14ac:dyDescent="0.2">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2.75" customHeight="1" x14ac:dyDescent="0.2">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2.75" customHeight="1" x14ac:dyDescent="0.2">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2.75" customHeight="1" x14ac:dyDescent="0.2">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2.75" customHeight="1" x14ac:dyDescent="0.2">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2.75" customHeight="1" x14ac:dyDescent="0.2">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2.75" customHeight="1" x14ac:dyDescent="0.2">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2.75" customHeight="1" x14ac:dyDescent="0.2">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2.75" customHeight="1" x14ac:dyDescent="0.2">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2.75" customHeight="1" x14ac:dyDescent="0.2">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2.75" customHeight="1" x14ac:dyDescent="0.2">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2.75" customHeight="1" x14ac:dyDescent="0.2">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2.75" customHeight="1" x14ac:dyDescent="0.2">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2.75" customHeight="1" x14ac:dyDescent="0.2">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2.75" customHeight="1" x14ac:dyDescent="0.2">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2.75" customHeight="1" x14ac:dyDescent="0.2">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2.75" customHeight="1" x14ac:dyDescent="0.2">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2.75" customHeight="1" x14ac:dyDescent="0.2">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2.75" customHeight="1" x14ac:dyDescent="0.2">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2.75" customHeight="1" x14ac:dyDescent="0.2">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2.75" customHeight="1" x14ac:dyDescent="0.2">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2.75" customHeight="1" x14ac:dyDescent="0.2">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2.75" customHeight="1" x14ac:dyDescent="0.2">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2.75" customHeight="1" x14ac:dyDescent="0.2">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2.75" customHeight="1" x14ac:dyDescent="0.2">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2.75" customHeight="1" x14ac:dyDescent="0.2">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2.75" customHeight="1" x14ac:dyDescent="0.2">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2.75" customHeight="1" x14ac:dyDescent="0.2">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2.75" customHeight="1" x14ac:dyDescent="0.2">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2.75" customHeight="1" x14ac:dyDescent="0.2">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2.75" customHeight="1" x14ac:dyDescent="0.2">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2.75" customHeight="1" x14ac:dyDescent="0.2">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2.75" customHeight="1" x14ac:dyDescent="0.2">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2.75" customHeight="1" x14ac:dyDescent="0.2">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2.75" customHeight="1" x14ac:dyDescent="0.2">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2.75" customHeight="1" x14ac:dyDescent="0.2">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2.75" customHeight="1" x14ac:dyDescent="0.2">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2.75" customHeight="1" x14ac:dyDescent="0.2">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2.75" customHeight="1" x14ac:dyDescent="0.2">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2.75" customHeight="1" x14ac:dyDescent="0.2">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2.75" customHeight="1" x14ac:dyDescent="0.2">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2.75" customHeight="1" x14ac:dyDescent="0.2">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2.75" customHeight="1" x14ac:dyDescent="0.2">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2.75" customHeight="1" x14ac:dyDescent="0.2">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2.75" customHeight="1" x14ac:dyDescent="0.2">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2.75" customHeight="1" x14ac:dyDescent="0.2">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2.75" customHeight="1" x14ac:dyDescent="0.2">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2.75" customHeight="1" x14ac:dyDescent="0.2">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2.75" customHeight="1" x14ac:dyDescent="0.2">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2.75" customHeight="1" x14ac:dyDescent="0.2">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2.75" customHeight="1" x14ac:dyDescent="0.2">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2.75" customHeight="1" x14ac:dyDescent="0.2">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2.75" customHeight="1" x14ac:dyDescent="0.2">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2.75" customHeight="1" x14ac:dyDescent="0.2">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2.75" customHeight="1" x14ac:dyDescent="0.2">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2.75" customHeight="1" x14ac:dyDescent="0.2">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2.75" customHeight="1" x14ac:dyDescent="0.2">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2.75" customHeight="1" x14ac:dyDescent="0.2">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2.75" customHeight="1" x14ac:dyDescent="0.2">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2.75" customHeight="1" x14ac:dyDescent="0.2">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2.75" customHeight="1" x14ac:dyDescent="0.2">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2.75" customHeight="1" x14ac:dyDescent="0.2">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2.75" customHeight="1" x14ac:dyDescent="0.2">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2.75" customHeight="1" x14ac:dyDescent="0.2">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2.75" customHeight="1" x14ac:dyDescent="0.2">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2.75" customHeight="1" x14ac:dyDescent="0.2">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2.75" customHeight="1" x14ac:dyDescent="0.2">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2.75" customHeight="1" x14ac:dyDescent="0.2">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2.75" customHeight="1" x14ac:dyDescent="0.2">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2.75" customHeight="1" x14ac:dyDescent="0.2">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2.75" customHeight="1" x14ac:dyDescent="0.2">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2.75" customHeight="1" x14ac:dyDescent="0.2">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2.75" customHeight="1" x14ac:dyDescent="0.2">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2.75" customHeight="1" x14ac:dyDescent="0.2">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2.75" customHeight="1" x14ac:dyDescent="0.2">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2.75" customHeight="1" x14ac:dyDescent="0.2">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2.75" customHeight="1" x14ac:dyDescent="0.2">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2.75" customHeight="1" x14ac:dyDescent="0.2">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2.75" customHeight="1" x14ac:dyDescent="0.2">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2.75" customHeight="1" x14ac:dyDescent="0.2">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2.75" customHeight="1" x14ac:dyDescent="0.2">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2.75" customHeight="1" x14ac:dyDescent="0.2">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2.75" customHeight="1" x14ac:dyDescent="0.2">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2.75" customHeight="1" x14ac:dyDescent="0.2">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2.75" customHeight="1" x14ac:dyDescent="0.2">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2.75" customHeight="1" x14ac:dyDescent="0.2">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2.75" customHeight="1" x14ac:dyDescent="0.2">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2.75" customHeight="1" x14ac:dyDescent="0.2">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2.75" customHeight="1" x14ac:dyDescent="0.2">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2.75" customHeight="1" x14ac:dyDescent="0.2">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2.75" customHeight="1" x14ac:dyDescent="0.2">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2.75" customHeight="1" x14ac:dyDescent="0.2">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2.75" customHeight="1" x14ac:dyDescent="0.2">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2.75" customHeight="1" x14ac:dyDescent="0.2">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2.75" customHeight="1" x14ac:dyDescent="0.2">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2.75" customHeight="1" x14ac:dyDescent="0.2">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2.75" customHeight="1" x14ac:dyDescent="0.2">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2.75" customHeight="1" x14ac:dyDescent="0.2">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2.75" customHeight="1" x14ac:dyDescent="0.2">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2.75" customHeight="1" x14ac:dyDescent="0.2">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2.75" customHeight="1" x14ac:dyDescent="0.2">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2.75" customHeight="1" x14ac:dyDescent="0.2">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2.75" customHeight="1" x14ac:dyDescent="0.2">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2.75" customHeight="1" x14ac:dyDescent="0.2">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2.75" customHeight="1" x14ac:dyDescent="0.2">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2.75" customHeight="1" x14ac:dyDescent="0.2">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2.75" customHeight="1" x14ac:dyDescent="0.2">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2.75" customHeight="1" x14ac:dyDescent="0.2">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2.75" customHeight="1" x14ac:dyDescent="0.2">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2.75" customHeight="1" x14ac:dyDescent="0.2">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2.75" customHeight="1" x14ac:dyDescent="0.2">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2.75" customHeight="1" x14ac:dyDescent="0.2">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2.75" customHeight="1" x14ac:dyDescent="0.2">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2.75" customHeight="1" x14ac:dyDescent="0.2">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2.75" customHeight="1" x14ac:dyDescent="0.2">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2.75" customHeight="1" x14ac:dyDescent="0.2">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2.75" customHeight="1" x14ac:dyDescent="0.2">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2.75" customHeight="1" x14ac:dyDescent="0.2">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2.75" customHeight="1" x14ac:dyDescent="0.2">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2.75" customHeight="1" x14ac:dyDescent="0.2">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2.75" customHeight="1" x14ac:dyDescent="0.2">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2.75" customHeight="1" x14ac:dyDescent="0.2">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2.75" customHeight="1" x14ac:dyDescent="0.2">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2.75" customHeight="1" x14ac:dyDescent="0.2">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2.75" customHeight="1" x14ac:dyDescent="0.2">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2.75" customHeight="1" x14ac:dyDescent="0.2">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2.75" customHeight="1" x14ac:dyDescent="0.2">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2.75" customHeight="1" x14ac:dyDescent="0.2">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2.75" customHeight="1" x14ac:dyDescent="0.2">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2.75" customHeight="1" x14ac:dyDescent="0.2">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2.75" customHeight="1" x14ac:dyDescent="0.2">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2.75" customHeight="1" x14ac:dyDescent="0.2">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2.75" customHeight="1" x14ac:dyDescent="0.2">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2.75" customHeight="1" x14ac:dyDescent="0.2">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2.75" customHeight="1" x14ac:dyDescent="0.2">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2.75" customHeight="1" x14ac:dyDescent="0.2">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2.75" customHeight="1" x14ac:dyDescent="0.2">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2.75" customHeight="1" x14ac:dyDescent="0.2">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2.75" customHeight="1" x14ac:dyDescent="0.2">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2.75" customHeight="1" x14ac:dyDescent="0.2">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2.75" customHeight="1" x14ac:dyDescent="0.2">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2.75" customHeight="1" x14ac:dyDescent="0.2">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2.75" customHeight="1" x14ac:dyDescent="0.2">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2.75" customHeight="1" x14ac:dyDescent="0.2">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2.75" customHeight="1" x14ac:dyDescent="0.2">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2.75" customHeight="1" x14ac:dyDescent="0.2">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2.75" customHeight="1" x14ac:dyDescent="0.2">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2.75" customHeight="1" x14ac:dyDescent="0.2">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2.75" customHeight="1" x14ac:dyDescent="0.2">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2.75" customHeight="1" x14ac:dyDescent="0.2">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2.75" customHeight="1" x14ac:dyDescent="0.2">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2.75" customHeight="1" x14ac:dyDescent="0.2">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2.75" customHeight="1" x14ac:dyDescent="0.2">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2.75" customHeight="1" x14ac:dyDescent="0.2">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2.75" customHeight="1" x14ac:dyDescent="0.2">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2.75" customHeight="1" x14ac:dyDescent="0.2">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2.75" customHeight="1" x14ac:dyDescent="0.2">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2.75" customHeight="1" x14ac:dyDescent="0.2">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2.75" customHeight="1" x14ac:dyDescent="0.2">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2.75" customHeight="1" x14ac:dyDescent="0.2">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2.75" customHeight="1" x14ac:dyDescent="0.2">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2.75" customHeight="1" x14ac:dyDescent="0.2">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2.75" customHeight="1" x14ac:dyDescent="0.2">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2.75" customHeight="1" x14ac:dyDescent="0.2">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2.75" customHeight="1" x14ac:dyDescent="0.2">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2.75" customHeight="1" x14ac:dyDescent="0.2">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2.75" customHeight="1" x14ac:dyDescent="0.2">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2.75" customHeight="1" x14ac:dyDescent="0.2">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2.75" customHeight="1" x14ac:dyDescent="0.2">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2.75" customHeight="1" x14ac:dyDescent="0.2">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2.75" customHeight="1" x14ac:dyDescent="0.2">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2.75" customHeight="1" x14ac:dyDescent="0.2">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2.75" customHeight="1" x14ac:dyDescent="0.2">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2.75" customHeight="1" x14ac:dyDescent="0.2">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2.75" customHeight="1" x14ac:dyDescent="0.2">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2.75" customHeight="1" x14ac:dyDescent="0.2">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2.75" customHeight="1" x14ac:dyDescent="0.2">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2.75" customHeight="1" x14ac:dyDescent="0.2">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2.75" customHeight="1" x14ac:dyDescent="0.2">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2.75" customHeight="1" x14ac:dyDescent="0.2">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2.75" customHeight="1" x14ac:dyDescent="0.2">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2.75" customHeight="1" x14ac:dyDescent="0.2">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2.75" customHeight="1" x14ac:dyDescent="0.2">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2.75" customHeight="1" x14ac:dyDescent="0.2">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2.75" customHeight="1" x14ac:dyDescent="0.2">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2.75" customHeight="1" x14ac:dyDescent="0.2">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2.75" customHeight="1" x14ac:dyDescent="0.2">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2.75" customHeight="1" x14ac:dyDescent="0.2">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2.75" customHeight="1" x14ac:dyDescent="0.2">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2.75" customHeight="1" x14ac:dyDescent="0.2">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2.75" customHeight="1" x14ac:dyDescent="0.2">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2.75" customHeight="1" x14ac:dyDescent="0.2">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2.75" customHeight="1" x14ac:dyDescent="0.2">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2.75" customHeight="1" x14ac:dyDescent="0.2">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2.75" customHeight="1" x14ac:dyDescent="0.2">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2.75" customHeight="1" x14ac:dyDescent="0.2">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2.75" customHeight="1" x14ac:dyDescent="0.2">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2.75" customHeight="1" x14ac:dyDescent="0.2">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2.75" customHeight="1" x14ac:dyDescent="0.2">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2.75" customHeight="1" x14ac:dyDescent="0.2">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2.75" customHeight="1" x14ac:dyDescent="0.2">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2.75" customHeight="1" x14ac:dyDescent="0.2">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2.75" customHeight="1" x14ac:dyDescent="0.2">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2.75" customHeight="1" x14ac:dyDescent="0.2">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2.75" customHeight="1" x14ac:dyDescent="0.2">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2.75" customHeight="1" x14ac:dyDescent="0.2">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2.75" customHeight="1" x14ac:dyDescent="0.2">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2.75" customHeight="1" x14ac:dyDescent="0.2">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2.75" customHeight="1" x14ac:dyDescent="0.2">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2.75" customHeight="1" x14ac:dyDescent="0.2">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2.75" customHeight="1" x14ac:dyDescent="0.2">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2.75" customHeight="1" x14ac:dyDescent="0.2">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2.75" customHeight="1" x14ac:dyDescent="0.2">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2.75" customHeight="1" x14ac:dyDescent="0.2">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2.75" customHeight="1" x14ac:dyDescent="0.2">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2.75" customHeight="1" x14ac:dyDescent="0.2">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2.75" customHeight="1" x14ac:dyDescent="0.2">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2.75" customHeight="1" x14ac:dyDescent="0.2">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2.75" customHeight="1" x14ac:dyDescent="0.2">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2.75" customHeight="1" x14ac:dyDescent="0.2">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2.75" customHeight="1" x14ac:dyDescent="0.2">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2.75" customHeight="1" x14ac:dyDescent="0.2">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2.75" customHeight="1" x14ac:dyDescent="0.2">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2.75" customHeight="1" x14ac:dyDescent="0.2">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2.75" customHeight="1" x14ac:dyDescent="0.2">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2.75" customHeight="1" x14ac:dyDescent="0.2">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2.75" customHeight="1" x14ac:dyDescent="0.2">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2.75" customHeight="1" x14ac:dyDescent="0.2">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2.75" customHeight="1" x14ac:dyDescent="0.2">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2.75" customHeight="1" x14ac:dyDescent="0.2">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2.75" customHeight="1" x14ac:dyDescent="0.2">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2.75" customHeight="1" x14ac:dyDescent="0.2">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2.75" customHeight="1" x14ac:dyDescent="0.2">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2.75" customHeight="1" x14ac:dyDescent="0.2">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2.75" customHeight="1" x14ac:dyDescent="0.2">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2.75" customHeight="1" x14ac:dyDescent="0.2">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2.75" customHeight="1" x14ac:dyDescent="0.2">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2.75" customHeight="1" x14ac:dyDescent="0.2">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2.75" customHeight="1" x14ac:dyDescent="0.2">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2.75" customHeight="1" x14ac:dyDescent="0.2">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2.75" customHeight="1" x14ac:dyDescent="0.2">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2.75" customHeight="1" x14ac:dyDescent="0.2">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2.75" customHeight="1" x14ac:dyDescent="0.2">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2.75" customHeight="1" x14ac:dyDescent="0.2">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2.75" customHeight="1" x14ac:dyDescent="0.2">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2.75" customHeight="1" x14ac:dyDescent="0.2">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2.75" customHeight="1" x14ac:dyDescent="0.2">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2.75" customHeight="1" x14ac:dyDescent="0.2">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2.75" customHeight="1" x14ac:dyDescent="0.2">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2.75" customHeight="1" x14ac:dyDescent="0.2">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2.75" customHeight="1" x14ac:dyDescent="0.2">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2.75" customHeight="1" x14ac:dyDescent="0.2">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2.75" customHeight="1" x14ac:dyDescent="0.2">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2.75" customHeight="1" x14ac:dyDescent="0.2">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2.75" customHeight="1" x14ac:dyDescent="0.2">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2.75" customHeight="1" x14ac:dyDescent="0.2">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2.75" customHeight="1" x14ac:dyDescent="0.2">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2.75" customHeight="1" x14ac:dyDescent="0.2">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2.75" customHeight="1" x14ac:dyDescent="0.2">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2.75" customHeight="1" x14ac:dyDescent="0.2">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2.75" customHeight="1" x14ac:dyDescent="0.2">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2.75" customHeight="1" x14ac:dyDescent="0.2">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2.75" customHeight="1" x14ac:dyDescent="0.2">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2.75" customHeight="1" x14ac:dyDescent="0.2">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2.75" customHeight="1" x14ac:dyDescent="0.2">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2.75" customHeight="1" x14ac:dyDescent="0.2">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2.75" customHeight="1" x14ac:dyDescent="0.2">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2.75" customHeight="1" x14ac:dyDescent="0.2">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2.75" customHeight="1" x14ac:dyDescent="0.2">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2.75" customHeight="1" x14ac:dyDescent="0.2">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2.75" customHeight="1" x14ac:dyDescent="0.2">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2.75" customHeight="1" x14ac:dyDescent="0.2">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2.75" customHeight="1" x14ac:dyDescent="0.2">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2.75" customHeight="1" x14ac:dyDescent="0.2">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2.75" customHeight="1" x14ac:dyDescent="0.2">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2.75" customHeight="1" x14ac:dyDescent="0.2">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2.75" customHeight="1" x14ac:dyDescent="0.2">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2.75" customHeight="1" x14ac:dyDescent="0.2">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2.75" customHeight="1" x14ac:dyDescent="0.2">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2.75" customHeight="1" x14ac:dyDescent="0.2">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2.75" customHeight="1" x14ac:dyDescent="0.2">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2.75" customHeight="1" x14ac:dyDescent="0.2">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2.75" customHeight="1" x14ac:dyDescent="0.2">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2.75" customHeight="1" x14ac:dyDescent="0.2">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2.75" customHeight="1" x14ac:dyDescent="0.2">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2.75" customHeight="1" x14ac:dyDescent="0.2">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2.75" customHeight="1" x14ac:dyDescent="0.2">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2.75" customHeight="1" x14ac:dyDescent="0.2">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2.75" customHeight="1" x14ac:dyDescent="0.2">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2.75" customHeight="1" x14ac:dyDescent="0.2">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2.75" customHeight="1" x14ac:dyDescent="0.2">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2.75" customHeight="1" x14ac:dyDescent="0.2">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2.75" customHeight="1" x14ac:dyDescent="0.2">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2.75" customHeight="1" x14ac:dyDescent="0.2">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2.75" customHeight="1" x14ac:dyDescent="0.2">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2.75" customHeight="1" x14ac:dyDescent="0.2">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2.75" customHeight="1" x14ac:dyDescent="0.2">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2.75" customHeight="1" x14ac:dyDescent="0.2">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2.75" customHeight="1" x14ac:dyDescent="0.2">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2.75" customHeight="1" x14ac:dyDescent="0.2">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2.75" customHeight="1" x14ac:dyDescent="0.2">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2.75" customHeight="1" x14ac:dyDescent="0.2">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2.75" customHeight="1" x14ac:dyDescent="0.2">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2.75" customHeight="1" x14ac:dyDescent="0.2">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2.75" customHeight="1" x14ac:dyDescent="0.2">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2.75" customHeight="1" x14ac:dyDescent="0.2">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2.75" customHeight="1" x14ac:dyDescent="0.2">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2.75" customHeight="1" x14ac:dyDescent="0.2">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2.75" customHeight="1" x14ac:dyDescent="0.2">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2.75" customHeight="1" x14ac:dyDescent="0.2">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2.75" customHeight="1" x14ac:dyDescent="0.2">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2.75" customHeight="1" x14ac:dyDescent="0.2">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2.75" customHeight="1" x14ac:dyDescent="0.2">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2.75" customHeight="1" x14ac:dyDescent="0.2">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2.75" customHeight="1" x14ac:dyDescent="0.2">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2.75" customHeight="1" x14ac:dyDescent="0.2">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2.75" customHeight="1" x14ac:dyDescent="0.2">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2.75" customHeight="1" x14ac:dyDescent="0.2">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2.75" customHeight="1" x14ac:dyDescent="0.2">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2.75" customHeight="1" x14ac:dyDescent="0.2">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2.75" customHeight="1" x14ac:dyDescent="0.2">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2.75" customHeight="1" x14ac:dyDescent="0.2">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2.75" customHeight="1" x14ac:dyDescent="0.2">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2.75" customHeight="1" x14ac:dyDescent="0.2">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2.75" customHeight="1" x14ac:dyDescent="0.2">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2.75" customHeight="1" x14ac:dyDescent="0.2">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2.75" customHeight="1" x14ac:dyDescent="0.2">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2.75" customHeight="1" x14ac:dyDescent="0.2">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2.75" customHeight="1" x14ac:dyDescent="0.2">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2.75" customHeight="1" x14ac:dyDescent="0.2">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2.75" customHeight="1" x14ac:dyDescent="0.2">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2.75" customHeight="1" x14ac:dyDescent="0.2">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2.75" customHeight="1" x14ac:dyDescent="0.2">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2.75" customHeight="1" x14ac:dyDescent="0.2">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2.75" customHeight="1" x14ac:dyDescent="0.2">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2.75" customHeight="1" x14ac:dyDescent="0.2">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2.75" customHeight="1" x14ac:dyDescent="0.2">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2.75" customHeight="1" x14ac:dyDescent="0.2">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2.75" customHeight="1" x14ac:dyDescent="0.2">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2.75" customHeight="1" x14ac:dyDescent="0.2">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2.75" customHeight="1" x14ac:dyDescent="0.2">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2.75" customHeight="1" x14ac:dyDescent="0.2">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2.75" customHeight="1" x14ac:dyDescent="0.2">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2.75" customHeight="1" x14ac:dyDescent="0.2">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2.75" customHeight="1" x14ac:dyDescent="0.2">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2.75" customHeight="1" x14ac:dyDescent="0.2">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2.75" customHeight="1" x14ac:dyDescent="0.2">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2.75" customHeight="1" x14ac:dyDescent="0.2">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2.75" customHeight="1" x14ac:dyDescent="0.2">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2.75" customHeight="1" x14ac:dyDescent="0.2">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2.75" customHeight="1" x14ac:dyDescent="0.2">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2.75" customHeight="1" x14ac:dyDescent="0.2">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2.75" customHeight="1" x14ac:dyDescent="0.2">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2.75" customHeight="1" x14ac:dyDescent="0.2">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2.75" customHeight="1" x14ac:dyDescent="0.2">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2.75" customHeight="1" x14ac:dyDescent="0.2">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2.75" customHeight="1" x14ac:dyDescent="0.2">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2.75" customHeight="1" x14ac:dyDescent="0.2">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2.75" customHeight="1" x14ac:dyDescent="0.2">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2.75" customHeight="1" x14ac:dyDescent="0.2">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2.75" customHeight="1" x14ac:dyDescent="0.2">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2.75" customHeight="1" x14ac:dyDescent="0.2">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2.75" customHeight="1" x14ac:dyDescent="0.2">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2.75" customHeight="1" x14ac:dyDescent="0.2">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2.75" customHeight="1" x14ac:dyDescent="0.2">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2.75" customHeight="1" x14ac:dyDescent="0.2">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2.75" customHeight="1" x14ac:dyDescent="0.2">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2.75" customHeight="1" x14ac:dyDescent="0.2">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2.75" customHeight="1" x14ac:dyDescent="0.2">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2.75" customHeight="1" x14ac:dyDescent="0.2">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2.75" customHeight="1" x14ac:dyDescent="0.2">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2.75" customHeight="1" x14ac:dyDescent="0.2">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9">
    <mergeCell ref="P8:Q8"/>
    <mergeCell ref="C9:D9"/>
    <mergeCell ref="E9:F9"/>
    <mergeCell ref="H11:J11"/>
    <mergeCell ref="H16:J20"/>
    <mergeCell ref="C7:D7"/>
    <mergeCell ref="E7:F7"/>
    <mergeCell ref="C8:D8"/>
    <mergeCell ref="E8:F8"/>
  </mergeCells>
  <conditionalFormatting sqref="Q12:Q35">
    <cfRule type="expression" dxfId="22" priority="1">
      <formula>$I$12&lt;$A12</formula>
    </cfRule>
  </conditionalFormatting>
  <conditionalFormatting sqref="D12:F27">
    <cfRule type="expression" dxfId="21" priority="2">
      <formula>$I$12&lt;$A12</formula>
    </cfRule>
  </conditionalFormatting>
  <conditionalFormatting sqref="I12">
    <cfRule type="cellIs" dxfId="20" priority="3" operator="lessThanOrEqual">
      <formula>0</formula>
    </cfRule>
  </conditionalFormatting>
  <conditionalFormatting sqref="M12:M27">
    <cfRule type="expression" dxfId="19" priority="4">
      <formula>$I$12&lt;$A12</formula>
    </cfRule>
  </conditionalFormatting>
  <conditionalFormatting sqref="L12:L27">
    <cfRule type="expression" dxfId="18" priority="5">
      <formula>$L12&gt;$I$12</formula>
    </cfRule>
  </conditionalFormatting>
  <dataValidations count="1">
    <dataValidation type="decimal" allowBlank="1" showInputMessage="1" showErrorMessage="1" prompt=" - " sqref="I12">
      <formula1>1</formula1>
      <formula2>16</formula2>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58C"/>
  </sheetPr>
  <dimension ref="A1:BA1000"/>
  <sheetViews>
    <sheetView showGridLines="0" workbookViewId="0"/>
  </sheetViews>
  <sheetFormatPr defaultColWidth="12.5703125" defaultRowHeight="15" customHeight="1" x14ac:dyDescent="0.2"/>
  <cols>
    <col min="1" max="1" width="2.7109375" customWidth="1"/>
    <col min="2" max="2" width="4.7109375" customWidth="1"/>
    <col min="3" max="3" width="17.7109375" customWidth="1"/>
    <col min="4" max="4" width="5.42578125" customWidth="1"/>
    <col min="5" max="5" width="12.85546875" customWidth="1"/>
    <col min="6" max="6" width="9.42578125" customWidth="1"/>
    <col min="7" max="40" width="5.7109375" customWidth="1"/>
    <col min="41" max="41" width="2.7109375" customWidth="1"/>
    <col min="42" max="53" width="5.7109375" customWidth="1"/>
  </cols>
  <sheetData>
    <row r="1" spans="1:53" ht="29.25" customHeight="1" x14ac:dyDescent="0.35">
      <c r="A1" s="55"/>
      <c r="B1" s="4"/>
      <c r="C1" s="345" t="s">
        <v>98</v>
      </c>
      <c r="D1" s="318"/>
      <c r="E1" s="318"/>
      <c r="F1" s="318"/>
      <c r="G1" s="346" t="str">
        <f ca="1">LOOKUP("Competition Name",'TEAM NAMES &amp; EVENTS'!$C$7,'TEAM NAMES &amp; EVENTS'!$E$7:$F$7)</f>
        <v>PSSP Level 2</v>
      </c>
      <c r="H1" s="318"/>
      <c r="I1" s="318"/>
      <c r="J1" s="318"/>
      <c r="K1" s="318"/>
      <c r="L1" s="318"/>
      <c r="M1" s="318"/>
      <c r="N1" s="318"/>
      <c r="O1" s="318"/>
      <c r="P1" s="318"/>
      <c r="Q1" s="318"/>
      <c r="R1" s="318"/>
      <c r="S1" s="318"/>
      <c r="T1" s="318"/>
      <c r="U1" s="318"/>
      <c r="V1" s="318"/>
      <c r="W1" s="346" t="str">
        <f ca="1">LOOKUP("Competition Name",'TEAM NAMES &amp; EVENTS'!$C$7,'TEAM NAMES &amp; EVENTS'!$E$7:$F$7)</f>
        <v>PSSP Level 2</v>
      </c>
      <c r="X1" s="318"/>
      <c r="Y1" s="318"/>
      <c r="Z1" s="318"/>
      <c r="AA1" s="318"/>
      <c r="AB1" s="318"/>
      <c r="AC1" s="318"/>
      <c r="AD1" s="318"/>
      <c r="AE1" s="318"/>
      <c r="AF1" s="318"/>
      <c r="AG1" s="318"/>
      <c r="AH1" s="318"/>
      <c r="AI1" s="318"/>
      <c r="AJ1" s="318"/>
      <c r="AK1" s="318"/>
      <c r="AL1" s="318"/>
      <c r="AM1" s="4"/>
      <c r="AN1" s="4"/>
      <c r="AO1" s="55"/>
      <c r="AP1" s="4"/>
      <c r="AQ1" s="4"/>
      <c r="AR1" s="4"/>
      <c r="AS1" s="4"/>
      <c r="AT1" s="4"/>
      <c r="AU1" s="4"/>
      <c r="AV1" s="4"/>
      <c r="AW1" s="4"/>
      <c r="AX1" s="4"/>
      <c r="AY1" s="4"/>
      <c r="AZ1" s="4"/>
      <c r="BA1" s="4"/>
    </row>
    <row r="2" spans="1:53" ht="15.75" customHeight="1" x14ac:dyDescent="0.35">
      <c r="A2" s="55"/>
      <c r="B2" s="4"/>
      <c r="C2" s="56"/>
      <c r="D2" s="56"/>
      <c r="E2" s="56"/>
      <c r="F2" s="56"/>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4"/>
      <c r="AN2" s="4"/>
      <c r="AO2" s="55"/>
      <c r="AP2" s="4"/>
      <c r="AQ2" s="4"/>
      <c r="AR2" s="4"/>
      <c r="AS2" s="4"/>
      <c r="AT2" s="4"/>
      <c r="AU2" s="4"/>
      <c r="AV2" s="4"/>
      <c r="AW2" s="4"/>
      <c r="AX2" s="4"/>
      <c r="AY2" s="4"/>
      <c r="AZ2" s="4"/>
      <c r="BA2" s="4"/>
    </row>
    <row r="3" spans="1:53" ht="18.75" customHeight="1" x14ac:dyDescent="0.35">
      <c r="A3" s="55"/>
      <c r="B3" s="4"/>
      <c r="C3" s="347">
        <f>LOOKUP("Date",'TEAM NAMES &amp; EVENTS'!$C$8,'TEAM NAMES &amp; EVENTS'!$E$8)</f>
        <v>44592</v>
      </c>
      <c r="D3" s="318"/>
      <c r="E3" s="318"/>
      <c r="F3" s="56"/>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4"/>
      <c r="AN3" s="4"/>
      <c r="AO3" s="55"/>
      <c r="AP3" s="4"/>
      <c r="AQ3" s="4"/>
      <c r="AR3" s="4"/>
      <c r="AS3" s="4"/>
      <c r="AT3" s="4"/>
      <c r="AU3" s="4"/>
      <c r="AV3" s="4"/>
      <c r="AW3" s="4"/>
      <c r="AX3" s="4"/>
      <c r="AY3" s="4"/>
      <c r="AZ3" s="4"/>
      <c r="BA3" s="4"/>
    </row>
    <row r="4" spans="1:53" ht="18.75" customHeight="1" x14ac:dyDescent="0.2">
      <c r="A4" s="55"/>
      <c r="B4" s="4"/>
      <c r="C4" s="348" t="str">
        <f ca="1">LOOKUP("Venue",'TEAM NAMES &amp; EVENTS'!$C$9,'TEAM NAMES &amp; EVENTS'!$E$9:$F$9)</f>
        <v>Plymouth Marjon University</v>
      </c>
      <c r="D4" s="318"/>
      <c r="E4" s="318"/>
      <c r="F4" s="318"/>
      <c r="G4" s="349"/>
      <c r="H4" s="318"/>
      <c r="I4" s="318"/>
      <c r="J4" s="318"/>
      <c r="K4" s="318"/>
      <c r="L4" s="318"/>
      <c r="M4" s="318"/>
      <c r="N4" s="318"/>
      <c r="O4" s="318"/>
      <c r="P4" s="318"/>
      <c r="Q4" s="318"/>
      <c r="R4" s="318"/>
      <c r="S4" s="318"/>
      <c r="T4" s="318"/>
      <c r="U4" s="318"/>
      <c r="V4" s="318"/>
      <c r="W4" s="349"/>
      <c r="X4" s="318"/>
      <c r="Y4" s="318"/>
      <c r="Z4" s="318"/>
      <c r="AA4" s="318"/>
      <c r="AB4" s="318"/>
      <c r="AC4" s="318"/>
      <c r="AD4" s="318"/>
      <c r="AE4" s="318"/>
      <c r="AF4" s="318"/>
      <c r="AG4" s="318"/>
      <c r="AH4" s="318"/>
      <c r="AI4" s="318"/>
      <c r="AJ4" s="318"/>
      <c r="AK4" s="318"/>
      <c r="AL4" s="318"/>
      <c r="AM4" s="4"/>
      <c r="AN4" s="4"/>
      <c r="AO4" s="55"/>
      <c r="AP4" s="4"/>
      <c r="AQ4" s="4"/>
      <c r="AR4" s="4"/>
      <c r="AS4" s="4"/>
      <c r="AT4" s="4"/>
      <c r="AU4" s="4"/>
      <c r="AV4" s="4"/>
      <c r="AW4" s="4"/>
      <c r="AX4" s="4"/>
      <c r="AY4" s="4"/>
      <c r="AZ4" s="4"/>
      <c r="BA4" s="4"/>
    </row>
    <row r="5" spans="1:53" ht="19.5" customHeight="1" x14ac:dyDescent="0.2">
      <c r="A5" s="57"/>
      <c r="B5" s="58"/>
      <c r="C5" s="318"/>
      <c r="D5" s="318"/>
      <c r="E5" s="318"/>
      <c r="F5" s="318"/>
      <c r="G5" s="356" t="str">
        <f ca="1">LOOKUP("School A",'TEAM NAMES &amp; EVENTS'!$B$12:$B$35,'TEAM NAMES &amp; EVENTS'!$F$12:$F$27)</f>
        <v>A</v>
      </c>
      <c r="H5" s="343"/>
      <c r="I5" s="342" t="str">
        <f ca="1">LOOKUP("School B",'TEAM NAMES &amp; EVENTS'!$B$12:$B$35,'TEAM NAMES &amp; EVENTS'!$F$12:$F$27)</f>
        <v>B</v>
      </c>
      <c r="J5" s="343"/>
      <c r="K5" s="342" t="str">
        <f ca="1">LOOKUP("School C",'TEAM NAMES &amp; EVENTS'!$B$12:$B$35,'TEAM NAMES &amp; EVENTS'!$F$12:$F$27)</f>
        <v xml:space="preserve">C </v>
      </c>
      <c r="L5" s="343"/>
      <c r="M5" s="342" t="str">
        <f ca="1">LOOKUP("School D",'TEAM NAMES &amp; EVENTS'!$B$12:$B$35,'TEAM NAMES &amp; EVENTS'!$F$12:$F$27)</f>
        <v xml:space="preserve">D </v>
      </c>
      <c r="N5" s="343"/>
      <c r="O5" s="342" t="str">
        <f ca="1">LOOKUP("School E",'TEAM NAMES &amp; EVENTS'!$B$12:$B$35,'TEAM NAMES &amp; EVENTS'!$F$12:$F$27)</f>
        <v>E</v>
      </c>
      <c r="P5" s="343"/>
      <c r="Q5" s="342" t="str">
        <f ca="1">LOOKUP("School F",'TEAM NAMES &amp; EVENTS'!$B$12:$B$35,'TEAM NAMES &amp; EVENTS'!$F$12:$F$27)</f>
        <v>F</v>
      </c>
      <c r="R5" s="343"/>
      <c r="S5" s="342" t="str">
        <f ca="1">LOOKUP("School G",'TEAM NAMES &amp; EVENTS'!$B$12:$B$35,'TEAM NAMES &amp; EVENTS'!$F$12:$F$27)</f>
        <v xml:space="preserve">G </v>
      </c>
      <c r="T5" s="343"/>
      <c r="U5" s="342" t="str">
        <f ca="1">LOOKUP("School H",'TEAM NAMES &amp; EVENTS'!$B$12:$B$35,'TEAM NAMES &amp; EVENTS'!$F$12:$F$27)</f>
        <v>H</v>
      </c>
      <c r="V5" s="344"/>
      <c r="W5" s="356">
        <f ca="1">LOOKUP("School I",'TEAM NAMES &amp; EVENTS'!$B$12:$B$35,'TEAM NAMES &amp; EVENTS'!$F$12:$F$27)</f>
        <v>0</v>
      </c>
      <c r="X5" s="343"/>
      <c r="Y5" s="342" t="str">
        <f ca="1">LOOKUP("School J",'TEAM NAMES &amp; EVENTS'!$B$12:$B$35,'TEAM NAMES &amp; EVENTS'!$F$12:$F$27)</f>
        <v>J</v>
      </c>
      <c r="Z5" s="343"/>
      <c r="AA5" s="342" t="str">
        <f ca="1">LOOKUP("School K",'TEAM NAMES &amp; EVENTS'!$B$12:$B$35,'TEAM NAMES &amp; EVENTS'!$F$12:$F$27)</f>
        <v>K</v>
      </c>
      <c r="AB5" s="343"/>
      <c r="AC5" s="342" t="str">
        <f ca="1">LOOKUP("School L",'TEAM NAMES &amp; EVENTS'!$B$12:$B$35,'TEAM NAMES &amp; EVENTS'!$F$12:$F$27)</f>
        <v>L</v>
      </c>
      <c r="AD5" s="343"/>
      <c r="AE5" s="342" t="str">
        <f ca="1">LOOKUP("School M",'TEAM NAMES &amp; EVENTS'!$B$12:$B$35,'TEAM NAMES &amp; EVENTS'!$F$12:$F$27)</f>
        <v>M</v>
      </c>
      <c r="AF5" s="343"/>
      <c r="AG5" s="342" t="str">
        <f ca="1">LOOKUP("School N",'TEAM NAMES &amp; EVENTS'!$B$12:$B$35,'TEAM NAMES &amp; EVENTS'!$F$12:$F$27)</f>
        <v>N</v>
      </c>
      <c r="AH5" s="343"/>
      <c r="AI5" s="342" t="str">
        <f ca="1">LOOKUP("School O",'TEAM NAMES &amp; EVENTS'!$B$12:$B$35,'TEAM NAMES &amp; EVENTS'!$F$12:$F$27)</f>
        <v>O</v>
      </c>
      <c r="AJ5" s="343"/>
      <c r="AK5" s="342" t="str">
        <f ca="1">LOOKUP("School P",'TEAM NAMES &amp; EVENTS'!$B$12:$B$35,'TEAM NAMES &amp; EVENTS'!$F$12:$F$27)</f>
        <v>P</v>
      </c>
      <c r="AL5" s="344"/>
      <c r="AM5" s="58"/>
      <c r="AN5" s="58"/>
      <c r="AO5" s="57"/>
      <c r="AP5" s="58"/>
      <c r="AQ5" s="58"/>
      <c r="AR5" s="58"/>
      <c r="AS5" s="58"/>
      <c r="AT5" s="58"/>
      <c r="AU5" s="58"/>
      <c r="AV5" s="58"/>
      <c r="AW5" s="58"/>
      <c r="AX5" s="58"/>
      <c r="AY5" s="58"/>
      <c r="AZ5" s="58"/>
      <c r="BA5" s="58"/>
    </row>
    <row r="6" spans="1:53" ht="30.75" hidden="1" customHeight="1" x14ac:dyDescent="0.2">
      <c r="A6" s="57"/>
      <c r="B6" s="58"/>
      <c r="C6" s="59"/>
      <c r="D6" s="59"/>
      <c r="E6" s="59"/>
      <c r="F6" s="59"/>
      <c r="G6" s="357" t="str">
        <f ca="1">LOOKUP("School A",'TEAM NAMES &amp; EVENTS'!$B$12:$B$35,'TEAM NAMES &amp; EVENTS'!$C$12:$C$27)</f>
        <v>School A</v>
      </c>
      <c r="H6" s="358"/>
      <c r="I6" s="359" t="str">
        <f ca="1">LOOKUP("School B",'TEAM NAMES &amp; EVENTS'!$B$12:$B$35,'TEAM NAMES &amp; EVENTS'!$C$12:$C$27)</f>
        <v>School B</v>
      </c>
      <c r="J6" s="353"/>
      <c r="K6" s="352" t="str">
        <f ca="1">LOOKUP("School C",'TEAM NAMES &amp; EVENTS'!$B$12:$B$35,'TEAM NAMES &amp; EVENTS'!$C$12:$C$27)</f>
        <v>School C</v>
      </c>
      <c r="L6" s="353"/>
      <c r="M6" s="352" t="str">
        <f ca="1">LOOKUP("School D",'TEAM NAMES &amp; EVENTS'!$B$12:$B$35,'TEAM NAMES &amp; EVENTS'!$C$12:$C$27)</f>
        <v>School D</v>
      </c>
      <c r="N6" s="353"/>
      <c r="O6" s="352" t="str">
        <f ca="1">LOOKUP("School E",'TEAM NAMES &amp; EVENTS'!$B$12:$B$35,'TEAM NAMES &amp; EVENTS'!$C$12:$C$27)</f>
        <v>School E</v>
      </c>
      <c r="P6" s="353"/>
      <c r="Q6" s="352" t="str">
        <f ca="1">LOOKUP("School F",'TEAM NAMES &amp; EVENTS'!$B$12:$B$35,'TEAM NAMES &amp; EVENTS'!$C$12:$C$27)</f>
        <v>School F</v>
      </c>
      <c r="R6" s="353"/>
      <c r="S6" s="352" t="str">
        <f ca="1">LOOKUP("School G",'TEAM NAMES &amp; EVENTS'!$B$12:$B$35,'TEAM NAMES &amp; EVENTS'!$C$12:$C$27)</f>
        <v>School G</v>
      </c>
      <c r="T6" s="353"/>
      <c r="U6" s="352" t="str">
        <f ca="1">LOOKUP("School H",'TEAM NAMES &amp; EVENTS'!$B$12:$B$35,'TEAM NAMES &amp; EVENTS'!$C$12:$C$27)</f>
        <v>School H</v>
      </c>
      <c r="V6" s="353"/>
      <c r="W6" s="352" t="str">
        <f ca="1">LOOKUP("School I",'TEAM NAMES &amp; EVENTS'!$B$12:$B$35,'TEAM NAMES &amp; EVENTS'!$C$12:$C$27)</f>
        <v>School I</v>
      </c>
      <c r="X6" s="353"/>
      <c r="Y6" s="352" t="str">
        <f ca="1">LOOKUP("School J",'TEAM NAMES &amp; EVENTS'!$B$12:$B$35,'TEAM NAMES &amp; EVENTS'!$C$12:$C$27)</f>
        <v>School J</v>
      </c>
      <c r="Z6" s="353"/>
      <c r="AA6" s="352" t="str">
        <f ca="1">LOOKUP("School K",'TEAM NAMES &amp; EVENTS'!$B$12:$B$35,'TEAM NAMES &amp; EVENTS'!$C$12:$C$27)</f>
        <v>School K</v>
      </c>
      <c r="AB6" s="353"/>
      <c r="AC6" s="352" t="str">
        <f ca="1">LOOKUP("School L",'TEAM NAMES &amp; EVENTS'!$B$12:$B$35,'TEAM NAMES &amp; EVENTS'!$C$12:$C$27)</f>
        <v>School L</v>
      </c>
      <c r="AD6" s="353"/>
      <c r="AE6" s="352" t="str">
        <f ca="1">LOOKUP("School M",'TEAM NAMES &amp; EVENTS'!$B$12:$B$35,'TEAM NAMES &amp; EVENTS'!$C$12:$C$27)</f>
        <v>School M</v>
      </c>
      <c r="AF6" s="353"/>
      <c r="AG6" s="352" t="str">
        <f ca="1">LOOKUP("School N",'TEAM NAMES &amp; EVENTS'!$B$12:$B$35,'TEAM NAMES &amp; EVENTS'!$C$12:$C$27)</f>
        <v>School N</v>
      </c>
      <c r="AH6" s="353"/>
      <c r="AI6" s="352" t="str">
        <f ca="1">LOOKUP("School O",'TEAM NAMES &amp; EVENTS'!$B$12:$B$35,'TEAM NAMES &amp; EVENTS'!$C$12:$C$27)</f>
        <v>School O</v>
      </c>
      <c r="AJ6" s="318"/>
      <c r="AK6" s="357" t="str">
        <f ca="1">LOOKUP("School P",'TEAM NAMES &amp; EVENTS'!$B$12:$B$35,'TEAM NAMES &amp; EVENTS'!$C$12:$C$27)</f>
        <v>School P</v>
      </c>
      <c r="AL6" s="358"/>
      <c r="AM6" s="58"/>
      <c r="AN6" s="58"/>
      <c r="AO6" s="57"/>
      <c r="AP6" s="58"/>
      <c r="AQ6" s="58"/>
      <c r="AR6" s="58"/>
      <c r="AS6" s="58"/>
      <c r="AT6" s="58"/>
      <c r="AU6" s="58"/>
      <c r="AV6" s="58"/>
      <c r="AW6" s="58"/>
      <c r="AX6" s="58"/>
      <c r="AY6" s="58"/>
      <c r="AZ6" s="58"/>
      <c r="BA6" s="58"/>
    </row>
    <row r="7" spans="1:53" ht="30.75" customHeight="1" x14ac:dyDescent="0.2">
      <c r="A7" s="57"/>
      <c r="B7" s="58"/>
      <c r="C7" s="59"/>
      <c r="D7" s="59"/>
      <c r="E7" s="59"/>
      <c r="F7" s="59"/>
      <c r="G7" s="354" t="str">
        <f>'TEAM NAMES &amp; EVENTS'!$D12</f>
        <v>Plymouth</v>
      </c>
      <c r="H7" s="355"/>
      <c r="I7" s="354" t="str">
        <f>'TEAM NAMES &amp; EVENTS'!$D13</f>
        <v>Plymouth</v>
      </c>
      <c r="J7" s="355"/>
      <c r="K7" s="354" t="str">
        <f>'TEAM NAMES &amp; EVENTS'!$D14</f>
        <v>Plymouth</v>
      </c>
      <c r="L7" s="355"/>
      <c r="M7" s="354" t="str">
        <f>'TEAM NAMES &amp; EVENTS'!$D15</f>
        <v>Plymouth</v>
      </c>
      <c r="N7" s="355"/>
      <c r="O7" s="354" t="str">
        <f>'TEAM NAMES &amp; EVENTS'!$D16</f>
        <v>Plymouth</v>
      </c>
      <c r="P7" s="355"/>
      <c r="Q7" s="354" t="str">
        <f>'TEAM NAMES &amp; EVENTS'!$D17</f>
        <v>Plymouth</v>
      </c>
      <c r="R7" s="355"/>
      <c r="S7" s="354" t="str">
        <f>'TEAM NAMES &amp; EVENTS'!$D18</f>
        <v>Plymouth</v>
      </c>
      <c r="T7" s="355"/>
      <c r="U7" s="354" t="str">
        <f>'TEAM NAMES &amp; EVENTS'!$D19</f>
        <v>Plymouth</v>
      </c>
      <c r="V7" s="355"/>
      <c r="W7" s="354" t="str">
        <f>'TEAM NAMES &amp; EVENTS'!$D20</f>
        <v>Plymouth</v>
      </c>
      <c r="X7" s="355"/>
      <c r="Y7" s="354" t="str">
        <f>'TEAM NAMES &amp; EVENTS'!$D21</f>
        <v>Plymouth</v>
      </c>
      <c r="Z7" s="355"/>
      <c r="AA7" s="354" t="str">
        <f>'TEAM NAMES &amp; EVENTS'!$D22</f>
        <v>Plymouth</v>
      </c>
      <c r="AB7" s="355"/>
      <c r="AC7" s="354">
        <f>'TEAM NAMES &amp; EVENTS'!$D23</f>
        <v>0</v>
      </c>
      <c r="AD7" s="355"/>
      <c r="AE7" s="354">
        <f>'TEAM NAMES &amp; EVENTS'!$D24</f>
        <v>0</v>
      </c>
      <c r="AF7" s="355"/>
      <c r="AG7" s="354">
        <f>'TEAM NAMES &amp; EVENTS'!$D25</f>
        <v>0</v>
      </c>
      <c r="AH7" s="355"/>
      <c r="AI7" s="354">
        <f>'TEAM NAMES &amp; EVENTS'!$D26</f>
        <v>0</v>
      </c>
      <c r="AJ7" s="355"/>
      <c r="AK7" s="354">
        <f>'TEAM NAMES &amp; EVENTS'!$D27</f>
        <v>0</v>
      </c>
      <c r="AL7" s="355"/>
      <c r="AM7" s="58"/>
      <c r="AN7" s="58"/>
      <c r="AO7" s="57"/>
      <c r="AP7" s="58"/>
      <c r="AQ7" s="58"/>
      <c r="AR7" s="58"/>
      <c r="AS7" s="58"/>
      <c r="AT7" s="58"/>
      <c r="AU7" s="58"/>
      <c r="AV7" s="58"/>
      <c r="AW7" s="58"/>
      <c r="AX7" s="58"/>
      <c r="AY7" s="58"/>
      <c r="AZ7" s="58"/>
      <c r="BA7" s="58"/>
    </row>
    <row r="8" spans="1:53" ht="30" customHeight="1" x14ac:dyDescent="0.2">
      <c r="A8" s="60"/>
      <c r="B8" s="61"/>
      <c r="C8" s="59"/>
      <c r="D8" s="59"/>
      <c r="E8" s="59"/>
      <c r="F8" s="59"/>
      <c r="G8" s="350" t="str">
        <f ca="1">LOOKUP("School A",'TEAM NAMES &amp; EVENTS'!$B$12:$B$35,'TEAM NAMES &amp; EVENTS'!$E$12:$E$27)</f>
        <v>Bickleigh Down</v>
      </c>
      <c r="H8" s="351"/>
      <c r="I8" s="350" t="str">
        <f ca="1">LOOKUP("School B",'TEAM NAMES &amp; EVENTS'!$B$12:$B$35,'TEAM NAMES &amp; EVENTS'!$E$12:$E$27)</f>
        <v>Holy Cross</v>
      </c>
      <c r="J8" s="351"/>
      <c r="K8" s="350" t="str">
        <f ca="1">LOOKUP("School C",'TEAM NAMES &amp; EVENTS'!$B$12:$B$35,'TEAM NAMES &amp; EVENTS'!$E$12:$E$27)</f>
        <v xml:space="preserve">Mary Dean's </v>
      </c>
      <c r="L8" s="351"/>
      <c r="M8" s="350" t="str">
        <f ca="1">LOOKUP("School D",'TEAM NAMES &amp; EVENTS'!$B$12:$B$35,'TEAM NAMES &amp; EVENTS'!$E$12:$E$27)</f>
        <v>Elburton</v>
      </c>
      <c r="N8" s="351"/>
      <c r="O8" s="350" t="str">
        <f ca="1">LOOKUP("School E",'TEAM NAMES &amp; EVENTS'!$B$12:$B$35,'TEAM NAMES &amp; EVENTS'!$E$12:$E$27)</f>
        <v xml:space="preserve">Montpelier </v>
      </c>
      <c r="P8" s="351"/>
      <c r="Q8" s="350" t="str">
        <f ca="1">LOOKUP("School F",'TEAM NAMES &amp; EVENTS'!$B$12:$B$35,'TEAM NAMES &amp; EVENTS'!$E$12:$E$27)</f>
        <v xml:space="preserve">Plympton St Maurice </v>
      </c>
      <c r="R8" s="351"/>
      <c r="S8" s="350" t="str">
        <f ca="1">LOOKUP("School G",'TEAM NAMES &amp; EVENTS'!$B$12:$B$35,'TEAM NAMES &amp; EVENTS'!$E$12:$E$27)</f>
        <v>Compton</v>
      </c>
      <c r="T8" s="351"/>
      <c r="U8" s="350" t="str">
        <f ca="1">LOOKUP("School H",'TEAM NAMES &amp; EVENTS'!$B$12:$B$35,'TEAM NAMES &amp; EVENTS'!$E$12:$E$27)</f>
        <v>Salsibury Road</v>
      </c>
      <c r="V8" s="351"/>
      <c r="W8" s="350">
        <f ca="1">LOOKUP("School I",'TEAM NAMES &amp; EVENTS'!$B$12:$B$35,'TEAM NAMES &amp; EVENTS'!$E$12:$E$27)</f>
        <v>0</v>
      </c>
      <c r="X8" s="351"/>
      <c r="Y8" s="350">
        <f ca="1">LOOKUP("School J",'TEAM NAMES &amp; EVENTS'!$B$12:$B$35,'TEAM NAMES &amp; EVENTS'!$E$12:$E$27)</f>
        <v>0</v>
      </c>
      <c r="Z8" s="351"/>
      <c r="AA8" s="350">
        <f ca="1">LOOKUP("School K",'TEAM NAMES &amp; EVENTS'!$B$12:$B$35,'TEAM NAMES &amp; EVENTS'!$E$12:$E$27)</f>
        <v>0</v>
      </c>
      <c r="AB8" s="351"/>
      <c r="AC8" s="350">
        <f ca="1">LOOKUP("School L",'TEAM NAMES &amp; EVENTS'!$B$12:$B$35,'TEAM NAMES &amp; EVENTS'!$E$12:$E$27)</f>
        <v>0</v>
      </c>
      <c r="AD8" s="351"/>
      <c r="AE8" s="350">
        <f ca="1">LOOKUP("School M",'TEAM NAMES &amp; EVENTS'!$B$12:$B$35,'TEAM NAMES &amp; EVENTS'!$E$12:$E$27)</f>
        <v>0</v>
      </c>
      <c r="AF8" s="351"/>
      <c r="AG8" s="350">
        <f ca="1">LOOKUP("School N",'TEAM NAMES &amp; EVENTS'!$B$12:$B$35,'TEAM NAMES &amp; EVENTS'!$E$12:$E$27)</f>
        <v>0</v>
      </c>
      <c r="AH8" s="351"/>
      <c r="AI8" s="350">
        <f ca="1">LOOKUP("School O",'TEAM NAMES &amp; EVENTS'!$B$12:$B$35,'TEAM NAMES &amp; EVENTS'!$E$12:$E$27)</f>
        <v>0</v>
      </c>
      <c r="AJ8" s="351"/>
      <c r="AK8" s="350">
        <f ca="1">LOOKUP("School P",'TEAM NAMES &amp; EVENTS'!$B$12:$B$35,'TEAM NAMES &amp; EVENTS'!$E$12:$E$27)</f>
        <v>0</v>
      </c>
      <c r="AL8" s="351"/>
      <c r="AM8" s="61"/>
      <c r="AN8" s="61"/>
      <c r="AO8" s="60"/>
      <c r="AP8" s="61"/>
      <c r="AQ8" s="61"/>
      <c r="AR8" s="61"/>
      <c r="AS8" s="61"/>
      <c r="AT8" s="61"/>
      <c r="AU8" s="61"/>
      <c r="AV8" s="61"/>
      <c r="AW8" s="61"/>
      <c r="AX8" s="61"/>
      <c r="AY8" s="61"/>
      <c r="AZ8" s="61"/>
      <c r="BA8" s="61"/>
    </row>
    <row r="9" spans="1:53" ht="26.25" customHeight="1" x14ac:dyDescent="0.35">
      <c r="A9" s="55"/>
      <c r="B9" s="4"/>
      <c r="C9" s="56"/>
      <c r="D9" s="56"/>
      <c r="E9" s="56"/>
      <c r="F9" s="56"/>
      <c r="G9" s="62" t="s">
        <v>9</v>
      </c>
      <c r="H9" s="63" t="s">
        <v>11</v>
      </c>
      <c r="I9" s="64" t="s">
        <v>9</v>
      </c>
      <c r="J9" s="65" t="s">
        <v>11</v>
      </c>
      <c r="K9" s="64" t="s">
        <v>9</v>
      </c>
      <c r="L9" s="65" t="s">
        <v>11</v>
      </c>
      <c r="M9" s="64" t="s">
        <v>9</v>
      </c>
      <c r="N9" s="65" t="s">
        <v>11</v>
      </c>
      <c r="O9" s="64" t="s">
        <v>9</v>
      </c>
      <c r="P9" s="65" t="s">
        <v>11</v>
      </c>
      <c r="Q9" s="64" t="s">
        <v>9</v>
      </c>
      <c r="R9" s="65" t="s">
        <v>11</v>
      </c>
      <c r="S9" s="64" t="s">
        <v>9</v>
      </c>
      <c r="T9" s="65" t="s">
        <v>11</v>
      </c>
      <c r="U9" s="64" t="s">
        <v>9</v>
      </c>
      <c r="V9" s="65" t="s">
        <v>11</v>
      </c>
      <c r="W9" s="64" t="s">
        <v>9</v>
      </c>
      <c r="X9" s="65" t="s">
        <v>11</v>
      </c>
      <c r="Y9" s="64" t="s">
        <v>9</v>
      </c>
      <c r="Z9" s="65" t="s">
        <v>11</v>
      </c>
      <c r="AA9" s="64" t="s">
        <v>9</v>
      </c>
      <c r="AB9" s="65" t="s">
        <v>11</v>
      </c>
      <c r="AC9" s="64" t="s">
        <v>9</v>
      </c>
      <c r="AD9" s="65" t="s">
        <v>11</v>
      </c>
      <c r="AE9" s="64" t="s">
        <v>9</v>
      </c>
      <c r="AF9" s="65" t="s">
        <v>11</v>
      </c>
      <c r="AG9" s="64" t="s">
        <v>9</v>
      </c>
      <c r="AH9" s="65" t="s">
        <v>11</v>
      </c>
      <c r="AI9" s="64" t="s">
        <v>9</v>
      </c>
      <c r="AJ9" s="66" t="s">
        <v>11</v>
      </c>
      <c r="AK9" s="64" t="s">
        <v>9</v>
      </c>
      <c r="AL9" s="65" t="s">
        <v>11</v>
      </c>
      <c r="AM9" s="4"/>
      <c r="AN9" s="4"/>
      <c r="AO9" s="55"/>
      <c r="AP9" s="4"/>
      <c r="AQ9" s="4"/>
      <c r="AR9" s="4"/>
      <c r="AS9" s="4"/>
      <c r="AT9" s="4"/>
      <c r="AU9" s="4"/>
      <c r="AV9" s="4"/>
      <c r="AW9" s="4"/>
      <c r="AX9" s="4"/>
      <c r="AY9" s="4"/>
      <c r="AZ9" s="4"/>
      <c r="BA9" s="4"/>
    </row>
    <row r="10" spans="1:53" ht="15.75" hidden="1" customHeight="1" x14ac:dyDescent="0.2">
      <c r="A10" s="55"/>
      <c r="B10" s="4"/>
      <c r="C10" s="4"/>
      <c r="D10" s="4"/>
      <c r="E10" s="67" t="s">
        <v>99</v>
      </c>
      <c r="F10" s="67" t="s">
        <v>99</v>
      </c>
      <c r="G10" s="68"/>
      <c r="H10" s="69"/>
      <c r="I10" s="70"/>
      <c r="J10" s="71"/>
      <c r="K10" s="72"/>
      <c r="L10" s="73"/>
      <c r="M10" s="72"/>
      <c r="N10" s="71"/>
      <c r="O10" s="72"/>
      <c r="P10" s="73"/>
      <c r="Q10" s="72"/>
      <c r="R10" s="73"/>
      <c r="S10" s="72"/>
      <c r="T10" s="73"/>
      <c r="U10" s="72"/>
      <c r="V10" s="73"/>
      <c r="W10" s="72"/>
      <c r="X10" s="73"/>
      <c r="Y10" s="72"/>
      <c r="Z10" s="71"/>
      <c r="AA10" s="72"/>
      <c r="AB10" s="73"/>
      <c r="AC10" s="72"/>
      <c r="AD10" s="73"/>
      <c r="AE10" s="72"/>
      <c r="AF10" s="73"/>
      <c r="AG10" s="72"/>
      <c r="AH10" s="71"/>
      <c r="AI10" s="72"/>
      <c r="AJ10" s="71"/>
      <c r="AK10" s="74"/>
      <c r="AL10" s="75"/>
      <c r="AM10" s="4"/>
      <c r="AN10" s="4"/>
      <c r="AO10" s="55"/>
      <c r="AP10" s="4"/>
      <c r="AQ10" s="4"/>
      <c r="AR10" s="4"/>
      <c r="AS10" s="4"/>
      <c r="AT10" s="4"/>
      <c r="AU10" s="4"/>
      <c r="AV10" s="4"/>
      <c r="AW10" s="4"/>
      <c r="AX10" s="4"/>
      <c r="AY10" s="4"/>
      <c r="AZ10" s="4"/>
      <c r="BA10" s="4"/>
    </row>
    <row r="11" spans="1:53" ht="15" customHeight="1" x14ac:dyDescent="0.2">
      <c r="A11" s="55"/>
      <c r="B11" s="4"/>
      <c r="C11" s="4"/>
      <c r="D11" s="364" t="s">
        <v>35</v>
      </c>
      <c r="E11" s="367" t="str">
        <f>'TEAM NAMES &amp; EVENTS'!U12</f>
        <v>Obstacle Relay</v>
      </c>
      <c r="F11" s="368"/>
      <c r="G11" s="76">
        <f>Girls!$H8</f>
        <v>14</v>
      </c>
      <c r="H11" s="77">
        <f>Boys!H8</f>
        <v>16</v>
      </c>
      <c r="I11" s="68">
        <f>Girls!$H11</f>
        <v>4</v>
      </c>
      <c r="J11" s="78">
        <f>Boys!H11</f>
        <v>12</v>
      </c>
      <c r="K11" s="76">
        <f>Girls!$H14</f>
        <v>6</v>
      </c>
      <c r="L11" s="77">
        <f>Boys!H14</f>
        <v>6</v>
      </c>
      <c r="M11" s="76">
        <f>Girls!$H17</f>
        <v>8</v>
      </c>
      <c r="N11" s="77">
        <f>Boys!H17</f>
        <v>4</v>
      </c>
      <c r="O11" s="76">
        <f>Girls!$H20</f>
        <v>14</v>
      </c>
      <c r="P11" s="77">
        <f>Boys!H20</f>
        <v>16</v>
      </c>
      <c r="Q11" s="68">
        <f>Girls!$H23</f>
        <v>2</v>
      </c>
      <c r="R11" s="69">
        <f>Boys!H23</f>
        <v>4</v>
      </c>
      <c r="S11" s="76">
        <f>Girls!$H26</f>
        <v>10</v>
      </c>
      <c r="T11" s="77">
        <f>Boys!H26</f>
        <v>12</v>
      </c>
      <c r="U11" s="76">
        <f>Girls!$H29</f>
        <v>16</v>
      </c>
      <c r="V11" s="77">
        <f>Boys!H29</f>
        <v>8</v>
      </c>
      <c r="W11" s="76">
        <f>Girls!$H32</f>
        <v>0</v>
      </c>
      <c r="X11" s="77">
        <f>Boys!H32</f>
        <v>0</v>
      </c>
      <c r="Y11" s="76">
        <f>Girls!$H35</f>
        <v>0</v>
      </c>
      <c r="Z11" s="77">
        <f>Boys!H35</f>
        <v>0</v>
      </c>
      <c r="AA11" s="76">
        <f>Girls!$H38</f>
        <v>0</v>
      </c>
      <c r="AB11" s="77">
        <f>Boys!$H38</f>
        <v>0</v>
      </c>
      <c r="AC11" s="79">
        <f>Girls!$H41</f>
        <v>0</v>
      </c>
      <c r="AD11" s="80">
        <f>Boys!$H41</f>
        <v>0</v>
      </c>
      <c r="AE11" s="76">
        <f>Girls!$H44</f>
        <v>0</v>
      </c>
      <c r="AF11" s="77">
        <f>Boys!$H44</f>
        <v>0</v>
      </c>
      <c r="AG11" s="76">
        <f>Girls!$H47</f>
        <v>0</v>
      </c>
      <c r="AH11" s="77">
        <f>Boys!$H47</f>
        <v>0</v>
      </c>
      <c r="AI11" s="76">
        <f>Girls!$H50</f>
        <v>0</v>
      </c>
      <c r="AJ11" s="81">
        <f>Boys!$H50</f>
        <v>0</v>
      </c>
      <c r="AK11" s="76">
        <f>Girls!$H53</f>
        <v>0</v>
      </c>
      <c r="AL11" s="77">
        <f>Boys!$H53</f>
        <v>0</v>
      </c>
      <c r="AM11" s="4"/>
      <c r="AN11" s="4"/>
      <c r="AO11" s="55"/>
      <c r="AP11" s="4"/>
      <c r="AQ11" s="4"/>
      <c r="AR11" s="4"/>
      <c r="AS11" s="4"/>
      <c r="AT11" s="4"/>
      <c r="AU11" s="4"/>
      <c r="AV11" s="4"/>
      <c r="AW11" s="4"/>
      <c r="AX11" s="4"/>
      <c r="AY11" s="4"/>
      <c r="AZ11" s="4"/>
      <c r="BA11" s="4"/>
    </row>
    <row r="12" spans="1:53" ht="13.5" customHeight="1" x14ac:dyDescent="0.2">
      <c r="A12" s="55"/>
      <c r="B12" s="4"/>
      <c r="C12" s="4"/>
      <c r="D12" s="365"/>
      <c r="E12" s="369" t="str">
        <f>'TEAM NAMES &amp; EVENTS'!U13</f>
        <v>1 + 1 Lap Relay</v>
      </c>
      <c r="F12" s="358"/>
      <c r="G12" s="68">
        <f>Girls!K8</f>
        <v>14</v>
      </c>
      <c r="H12" s="69">
        <f>Boys!K8</f>
        <v>16</v>
      </c>
      <c r="I12" s="68">
        <f>Girls!K11</f>
        <v>2</v>
      </c>
      <c r="J12" s="78">
        <f>Boys!K11</f>
        <v>12</v>
      </c>
      <c r="K12" s="68">
        <f>Girls!K14</f>
        <v>4</v>
      </c>
      <c r="L12" s="69">
        <f>Boys!K14</f>
        <v>6</v>
      </c>
      <c r="M12" s="68">
        <f>Girls!K17</f>
        <v>12</v>
      </c>
      <c r="N12" s="69">
        <f>Boys!K17</f>
        <v>10</v>
      </c>
      <c r="O12" s="68">
        <f>Girls!K20</f>
        <v>8</v>
      </c>
      <c r="P12" s="69">
        <f>Boys!K20</f>
        <v>4</v>
      </c>
      <c r="Q12" s="68">
        <f>Girls!K23</f>
        <v>6</v>
      </c>
      <c r="R12" s="69">
        <f>Boys!K23</f>
        <v>2</v>
      </c>
      <c r="S12" s="68">
        <f>Girls!K26</f>
        <v>10</v>
      </c>
      <c r="T12" s="69">
        <f>Boys!K26</f>
        <v>14</v>
      </c>
      <c r="U12" s="68">
        <f>Girls!K29</f>
        <v>16</v>
      </c>
      <c r="V12" s="69">
        <f>Boys!K29</f>
        <v>8</v>
      </c>
      <c r="W12" s="68">
        <f>Girls!K32</f>
        <v>0</v>
      </c>
      <c r="X12" s="69">
        <f>Boys!K32</f>
        <v>0</v>
      </c>
      <c r="Y12" s="68">
        <f>Girls!K35</f>
        <v>0</v>
      </c>
      <c r="Z12" s="69">
        <f>Boys!K35</f>
        <v>0</v>
      </c>
      <c r="AA12" s="68">
        <f>Girls!K38</f>
        <v>0</v>
      </c>
      <c r="AB12" s="69">
        <f>Boys!K38</f>
        <v>0</v>
      </c>
      <c r="AC12" s="68">
        <f>Girls!$K41</f>
        <v>0</v>
      </c>
      <c r="AD12" s="69">
        <f>Boys!$K41</f>
        <v>0</v>
      </c>
      <c r="AE12" s="68">
        <f>Girls!$K44</f>
        <v>0</v>
      </c>
      <c r="AF12" s="69">
        <f>Boys!$K44</f>
        <v>0</v>
      </c>
      <c r="AG12" s="68">
        <f>Girls!$K47</f>
        <v>0</v>
      </c>
      <c r="AH12" s="69">
        <f>Boys!$K47</f>
        <v>0</v>
      </c>
      <c r="AI12" s="68">
        <f>Girls!$K50</f>
        <v>0</v>
      </c>
      <c r="AJ12" s="78">
        <f>Boys!$K50</f>
        <v>0</v>
      </c>
      <c r="AK12" s="68">
        <f>Girls!$K53</f>
        <v>0</v>
      </c>
      <c r="AL12" s="69">
        <f>Boys!$K53</f>
        <v>0</v>
      </c>
      <c r="AM12" s="4"/>
      <c r="AN12" s="4"/>
      <c r="AO12" s="55"/>
      <c r="AP12" s="4"/>
      <c r="AQ12" s="4"/>
      <c r="AR12" s="4"/>
      <c r="AS12" s="4"/>
      <c r="AT12" s="4"/>
      <c r="AU12" s="4"/>
      <c r="AV12" s="4"/>
      <c r="AW12" s="4"/>
      <c r="AX12" s="4"/>
      <c r="AY12" s="4"/>
      <c r="AZ12" s="4"/>
      <c r="BA12" s="4"/>
    </row>
    <row r="13" spans="1:53" ht="13.5" customHeight="1" x14ac:dyDescent="0.2">
      <c r="A13" s="55"/>
      <c r="B13" s="4"/>
      <c r="C13" s="4"/>
      <c r="D13" s="365"/>
      <c r="E13" s="369" t="str">
        <f>'TEAM NAMES &amp; EVENTS'!U14</f>
        <v>2 + 2 Lap Relay</v>
      </c>
      <c r="F13" s="358"/>
      <c r="G13" s="68">
        <f>Girls!N8</f>
        <v>16</v>
      </c>
      <c r="H13" s="69">
        <f>Boys!N8</f>
        <v>16</v>
      </c>
      <c r="I13" s="68">
        <f>Girls!N11</f>
        <v>6</v>
      </c>
      <c r="J13" s="78">
        <f>Boys!N11</f>
        <v>6</v>
      </c>
      <c r="K13" s="68">
        <f>Girls!N14</f>
        <v>6</v>
      </c>
      <c r="L13" s="69">
        <f>Boys!N14</f>
        <v>6</v>
      </c>
      <c r="M13" s="68">
        <f>Girls!N17</f>
        <v>10</v>
      </c>
      <c r="N13" s="69">
        <f>Boys!N17</f>
        <v>8</v>
      </c>
      <c r="O13" s="68">
        <f>Girls!N20</f>
        <v>12</v>
      </c>
      <c r="P13" s="69">
        <f>Boys!N20</f>
        <v>12</v>
      </c>
      <c r="Q13" s="68">
        <f>Girls!N23</f>
        <v>2</v>
      </c>
      <c r="R13" s="69">
        <f>Boys!N23</f>
        <v>2</v>
      </c>
      <c r="S13" s="68">
        <f>Girls!N26</f>
        <v>10</v>
      </c>
      <c r="T13" s="69">
        <f>Boys!N26</f>
        <v>14</v>
      </c>
      <c r="U13" s="68">
        <f>Girls!N29</f>
        <v>16</v>
      </c>
      <c r="V13" s="69">
        <f>Boys!N29</f>
        <v>12</v>
      </c>
      <c r="W13" s="68">
        <f>Girls!N32</f>
        <v>0</v>
      </c>
      <c r="X13" s="69">
        <f>Boys!N32</f>
        <v>0</v>
      </c>
      <c r="Y13" s="68">
        <f>Girls!N35</f>
        <v>0</v>
      </c>
      <c r="Z13" s="69">
        <f>Boys!N35</f>
        <v>0</v>
      </c>
      <c r="AA13" s="68">
        <f>Girls!N38</f>
        <v>0</v>
      </c>
      <c r="AB13" s="69">
        <f>Boys!N38</f>
        <v>0</v>
      </c>
      <c r="AC13" s="68">
        <f>Girls!$N41</f>
        <v>0</v>
      </c>
      <c r="AD13" s="69">
        <f>Boys!$N41</f>
        <v>0</v>
      </c>
      <c r="AE13" s="68">
        <f>Girls!$N44</f>
        <v>0</v>
      </c>
      <c r="AF13" s="69">
        <f>Boys!$N44</f>
        <v>0</v>
      </c>
      <c r="AG13" s="68">
        <f>Girls!$N47</f>
        <v>0</v>
      </c>
      <c r="AH13" s="69">
        <f>Boys!$N47</f>
        <v>0</v>
      </c>
      <c r="AI13" s="68">
        <f>Girls!$N50</f>
        <v>0</v>
      </c>
      <c r="AJ13" s="78">
        <f>Boys!$N50</f>
        <v>0</v>
      </c>
      <c r="AK13" s="68">
        <f>Girls!$N53</f>
        <v>0</v>
      </c>
      <c r="AL13" s="69">
        <f>Boys!$N53</f>
        <v>0</v>
      </c>
      <c r="AM13" s="4"/>
      <c r="AN13" s="4"/>
      <c r="AO13" s="55"/>
      <c r="AP13" s="4"/>
      <c r="AQ13" s="4"/>
      <c r="AR13" s="4"/>
      <c r="AS13" s="4"/>
      <c r="AT13" s="4"/>
      <c r="AU13" s="4"/>
      <c r="AV13" s="4"/>
      <c r="AW13" s="4"/>
      <c r="AX13" s="4"/>
      <c r="AY13" s="4"/>
      <c r="AZ13" s="4"/>
      <c r="BA13" s="4"/>
    </row>
    <row r="14" spans="1:53" ht="13.5" customHeight="1" x14ac:dyDescent="0.2">
      <c r="A14" s="55"/>
      <c r="B14" s="4"/>
      <c r="C14" s="4"/>
      <c r="D14" s="365"/>
      <c r="E14" s="369" t="str">
        <f>'TEAM NAMES &amp; EVENTS'!U15</f>
        <v>6 Lap Paarlauf</v>
      </c>
      <c r="F14" s="358"/>
      <c r="G14" s="68">
        <f>Girls!Q8</f>
        <v>14</v>
      </c>
      <c r="H14" s="69">
        <f>Boys!Q8</f>
        <v>16</v>
      </c>
      <c r="I14" s="68">
        <f>Girls!Q11</f>
        <v>2</v>
      </c>
      <c r="J14" s="78">
        <f>Boys!Q11</f>
        <v>6</v>
      </c>
      <c r="K14" s="68">
        <f>Girls!Q14</f>
        <v>4</v>
      </c>
      <c r="L14" s="69">
        <f>Boys!Q14</f>
        <v>8</v>
      </c>
      <c r="M14" s="68">
        <f>Girls!Q17</f>
        <v>12</v>
      </c>
      <c r="N14" s="69">
        <f>Boys!Q17</f>
        <v>6</v>
      </c>
      <c r="O14" s="68">
        <f>Girls!Q20</f>
        <v>8</v>
      </c>
      <c r="P14" s="69">
        <f>Boys!Q20</f>
        <v>14</v>
      </c>
      <c r="Q14" s="68">
        <f>Girls!Q23</f>
        <v>6</v>
      </c>
      <c r="R14" s="69">
        <f>Boys!Q23</f>
        <v>6</v>
      </c>
      <c r="S14" s="68">
        <f>Girls!Q26</f>
        <v>10</v>
      </c>
      <c r="T14" s="69">
        <f>Boys!Q26</f>
        <v>12</v>
      </c>
      <c r="U14" s="68">
        <f>Girls!Q29</f>
        <v>16</v>
      </c>
      <c r="V14" s="69">
        <f>Boys!Q29</f>
        <v>12</v>
      </c>
      <c r="W14" s="68">
        <f>Girls!Q32</f>
        <v>0</v>
      </c>
      <c r="X14" s="69">
        <f>Boys!Q32</f>
        <v>0</v>
      </c>
      <c r="Y14" s="68">
        <f>Girls!Q35</f>
        <v>0</v>
      </c>
      <c r="Z14" s="69">
        <f>Boys!Q35</f>
        <v>0</v>
      </c>
      <c r="AA14" s="68">
        <f>Girls!Q38</f>
        <v>0</v>
      </c>
      <c r="AB14" s="69">
        <f>Boys!Q38</f>
        <v>0</v>
      </c>
      <c r="AC14" s="68">
        <f>Girls!$Q41</f>
        <v>0</v>
      </c>
      <c r="AD14" s="69">
        <f>Boys!$Q41</f>
        <v>0</v>
      </c>
      <c r="AE14" s="68">
        <f>Girls!$Q44</f>
        <v>0</v>
      </c>
      <c r="AF14" s="69">
        <f>Boys!$Q44</f>
        <v>0</v>
      </c>
      <c r="AG14" s="68">
        <f>Girls!$Q47</f>
        <v>0</v>
      </c>
      <c r="AH14" s="69">
        <f>Boys!$Q47</f>
        <v>0</v>
      </c>
      <c r="AI14" s="68">
        <f>Girls!$Q50</f>
        <v>0</v>
      </c>
      <c r="AJ14" s="78">
        <f>Boys!$Q50</f>
        <v>0</v>
      </c>
      <c r="AK14" s="68">
        <f>Girls!$Q53</f>
        <v>0</v>
      </c>
      <c r="AL14" s="69">
        <f>Boys!$Q53</f>
        <v>0</v>
      </c>
      <c r="AM14" s="4"/>
      <c r="AN14" s="4"/>
      <c r="AO14" s="55"/>
      <c r="AP14" s="4"/>
      <c r="AQ14" s="4"/>
      <c r="AR14" s="4"/>
      <c r="AS14" s="4"/>
      <c r="AT14" s="4"/>
      <c r="AU14" s="4"/>
      <c r="AV14" s="4"/>
      <c r="AW14" s="4"/>
      <c r="AX14" s="4"/>
      <c r="AY14" s="4"/>
      <c r="AZ14" s="4"/>
      <c r="BA14" s="4"/>
    </row>
    <row r="15" spans="1:53" ht="13.5" customHeight="1" x14ac:dyDescent="0.2">
      <c r="A15" s="55"/>
      <c r="B15" s="4"/>
      <c r="C15" s="4"/>
      <c r="D15" s="365"/>
      <c r="E15" s="369" t="str">
        <f>'TEAM NAMES &amp; EVENTS'!U16</f>
        <v>Over / Under Relay</v>
      </c>
      <c r="F15" s="358"/>
      <c r="G15" s="68">
        <f>Girls!T8</f>
        <v>16</v>
      </c>
      <c r="H15" s="69">
        <f>Boys!T8</f>
        <v>8</v>
      </c>
      <c r="I15" s="68">
        <f>Girls!T11</f>
        <v>6</v>
      </c>
      <c r="J15" s="78">
        <f>Boys!T11</f>
        <v>4</v>
      </c>
      <c r="K15" s="68">
        <f>Girls!T14</f>
        <v>10</v>
      </c>
      <c r="L15" s="69">
        <f>Boys!T14</f>
        <v>8</v>
      </c>
      <c r="M15" s="68">
        <f>Girls!T17</f>
        <v>4</v>
      </c>
      <c r="N15" s="69">
        <f>Boys!T17</f>
        <v>12</v>
      </c>
      <c r="O15" s="68">
        <f>Girls!T20</f>
        <v>12</v>
      </c>
      <c r="P15" s="69">
        <f>Boys!T20</f>
        <v>16</v>
      </c>
      <c r="Q15" s="68">
        <f>Girls!T23</f>
        <v>2</v>
      </c>
      <c r="R15" s="69">
        <f>Boys!T23</f>
        <v>2</v>
      </c>
      <c r="S15" s="68">
        <f>Girls!T26</f>
        <v>14</v>
      </c>
      <c r="T15" s="69">
        <f>Boys!T26</f>
        <v>14</v>
      </c>
      <c r="U15" s="68">
        <f>Girls!T29</f>
        <v>10</v>
      </c>
      <c r="V15" s="69">
        <f>Boys!T29</f>
        <v>12</v>
      </c>
      <c r="W15" s="68">
        <f>Girls!T32</f>
        <v>0</v>
      </c>
      <c r="X15" s="69">
        <f>Boys!T32</f>
        <v>0</v>
      </c>
      <c r="Y15" s="68">
        <f>Girls!T35</f>
        <v>0</v>
      </c>
      <c r="Z15" s="69">
        <f>Boys!T35</f>
        <v>0</v>
      </c>
      <c r="AA15" s="68">
        <f>Girls!T38</f>
        <v>0</v>
      </c>
      <c r="AB15" s="69">
        <f>Boys!T38</f>
        <v>0</v>
      </c>
      <c r="AC15" s="68">
        <f>Girls!$T41</f>
        <v>0</v>
      </c>
      <c r="AD15" s="69">
        <f>Boys!$T41</f>
        <v>0</v>
      </c>
      <c r="AE15" s="68">
        <f>Girls!$T44</f>
        <v>0</v>
      </c>
      <c r="AF15" s="69">
        <f>Boys!$T44</f>
        <v>0</v>
      </c>
      <c r="AG15" s="68">
        <f>Girls!$T47</f>
        <v>0</v>
      </c>
      <c r="AH15" s="69">
        <f>Boys!$T47</f>
        <v>0</v>
      </c>
      <c r="AI15" s="68">
        <f>Girls!$T50</f>
        <v>0</v>
      </c>
      <c r="AJ15" s="78">
        <f>Boys!$T50</f>
        <v>0</v>
      </c>
      <c r="AK15" s="68">
        <f>Girls!$T53</f>
        <v>0</v>
      </c>
      <c r="AL15" s="69">
        <f>Boys!$T53</f>
        <v>0</v>
      </c>
      <c r="AM15" s="4"/>
      <c r="AN15" s="4"/>
      <c r="AO15" s="55"/>
      <c r="AP15" s="4"/>
      <c r="AQ15" s="4"/>
      <c r="AR15" s="4"/>
      <c r="AS15" s="4"/>
      <c r="AT15" s="4"/>
      <c r="AU15" s="4"/>
      <c r="AV15" s="4"/>
      <c r="AW15" s="4"/>
      <c r="AX15" s="4"/>
      <c r="AY15" s="4"/>
      <c r="AZ15" s="4"/>
      <c r="BA15" s="4"/>
    </row>
    <row r="16" spans="1:53" ht="13.5" customHeight="1" x14ac:dyDescent="0.2">
      <c r="A16" s="55"/>
      <c r="B16" s="4"/>
      <c r="C16" s="4"/>
      <c r="D16" s="365"/>
      <c r="E16" s="369" t="str">
        <f>'TEAM NAMES &amp; EVENTS'!U17</f>
        <v>4 x 1 Lap Relay</v>
      </c>
      <c r="F16" s="358"/>
      <c r="G16" s="68">
        <f>Girls!W8</f>
        <v>10</v>
      </c>
      <c r="H16" s="69">
        <f>Boys!W8</f>
        <v>16</v>
      </c>
      <c r="I16" s="68">
        <f>Girls!W11</f>
        <v>6</v>
      </c>
      <c r="J16" s="78">
        <f>Boys!W11</f>
        <v>4</v>
      </c>
      <c r="K16" s="68">
        <f>Girls!W14</f>
        <v>2</v>
      </c>
      <c r="L16" s="69">
        <f>Boys!W14</f>
        <v>8</v>
      </c>
      <c r="M16" s="68">
        <f>Girls!W17</f>
        <v>10</v>
      </c>
      <c r="N16" s="69">
        <f>Boys!W17</f>
        <v>6</v>
      </c>
      <c r="O16" s="68">
        <f>Girls!W20</f>
        <v>14</v>
      </c>
      <c r="P16" s="69">
        <f>Boys!W20</f>
        <v>14</v>
      </c>
      <c r="Q16" s="68">
        <f>Girls!W23</f>
        <v>4</v>
      </c>
      <c r="R16" s="69">
        <f>Boys!W23</f>
        <v>2</v>
      </c>
      <c r="S16" s="68">
        <f>Girls!W26</f>
        <v>16</v>
      </c>
      <c r="T16" s="69">
        <f>Boys!W26</f>
        <v>14</v>
      </c>
      <c r="U16" s="68">
        <f>Girls!W29</f>
        <v>14</v>
      </c>
      <c r="V16" s="69">
        <f>Boys!W29</f>
        <v>10</v>
      </c>
      <c r="W16" s="68">
        <f>Girls!W32</f>
        <v>0</v>
      </c>
      <c r="X16" s="69">
        <f>Boys!W32</f>
        <v>0</v>
      </c>
      <c r="Y16" s="68">
        <f>Girls!W35</f>
        <v>0</v>
      </c>
      <c r="Z16" s="69">
        <f>Boys!W35</f>
        <v>0</v>
      </c>
      <c r="AA16" s="68">
        <f>Girls!W38</f>
        <v>0</v>
      </c>
      <c r="AB16" s="69">
        <f>Boys!W38</f>
        <v>0</v>
      </c>
      <c r="AC16" s="68">
        <f>Girls!$W41</f>
        <v>0</v>
      </c>
      <c r="AD16" s="69">
        <f>Boys!$W41</f>
        <v>0</v>
      </c>
      <c r="AE16" s="68">
        <f>Girls!$W44</f>
        <v>0</v>
      </c>
      <c r="AF16" s="69">
        <f>Boys!$W44</f>
        <v>0</v>
      </c>
      <c r="AG16" s="68">
        <f>Girls!$W47</f>
        <v>0</v>
      </c>
      <c r="AH16" s="69">
        <f>Boys!$W47</f>
        <v>0</v>
      </c>
      <c r="AI16" s="68">
        <f>Girls!$W50</f>
        <v>0</v>
      </c>
      <c r="AJ16" s="78">
        <f>Boys!$W50</f>
        <v>0</v>
      </c>
      <c r="AK16" s="68">
        <f>Girls!$W53</f>
        <v>0</v>
      </c>
      <c r="AL16" s="69">
        <f>Boys!$W53</f>
        <v>0</v>
      </c>
      <c r="AM16" s="4"/>
      <c r="AN16" s="4"/>
      <c r="AO16" s="55"/>
      <c r="AP16" s="4"/>
      <c r="AQ16" s="4"/>
      <c r="AR16" s="4"/>
      <c r="AS16" s="4"/>
      <c r="AT16" s="4"/>
      <c r="AU16" s="4"/>
      <c r="AV16" s="4"/>
      <c r="AW16" s="4"/>
      <c r="AX16" s="4"/>
      <c r="AY16" s="4"/>
      <c r="AZ16" s="4"/>
      <c r="BA16" s="4"/>
    </row>
    <row r="17" spans="1:53" ht="13.5" hidden="1" customHeight="1" x14ac:dyDescent="0.2">
      <c r="A17" s="55"/>
      <c r="B17" s="4"/>
      <c r="C17" s="4"/>
      <c r="D17" s="365"/>
      <c r="E17" s="369">
        <f>'TEAM NAMES &amp; EVENTS'!U18</f>
        <v>0</v>
      </c>
      <c r="F17" s="358"/>
      <c r="G17" s="68">
        <f>Girls!Z8</f>
        <v>0</v>
      </c>
      <c r="H17" s="69">
        <f>Boys!Z8</f>
        <v>0</v>
      </c>
      <c r="I17" s="68">
        <f>Girls!Z11</f>
        <v>0</v>
      </c>
      <c r="J17" s="78">
        <f>Boys!Z11</f>
        <v>0</v>
      </c>
      <c r="K17" s="68">
        <f>Girls!Z14</f>
        <v>0</v>
      </c>
      <c r="L17" s="69">
        <f>Boys!Z14</f>
        <v>0</v>
      </c>
      <c r="M17" s="68">
        <f>Girls!Z17</f>
        <v>0</v>
      </c>
      <c r="N17" s="69">
        <f>Boys!Z17</f>
        <v>0</v>
      </c>
      <c r="O17" s="68">
        <f>Girls!Z20</f>
        <v>0</v>
      </c>
      <c r="P17" s="69">
        <f>Boys!Z20</f>
        <v>0</v>
      </c>
      <c r="Q17" s="68">
        <f>Girls!Z23</f>
        <v>0</v>
      </c>
      <c r="R17" s="69">
        <f>Boys!Z23</f>
        <v>0</v>
      </c>
      <c r="S17" s="68">
        <f>Girls!Z26</f>
        <v>0</v>
      </c>
      <c r="T17" s="69">
        <f>Boys!Z26</f>
        <v>0</v>
      </c>
      <c r="U17" s="68">
        <f>Girls!Z29</f>
        <v>0</v>
      </c>
      <c r="V17" s="69">
        <f>Boys!Z29</f>
        <v>0</v>
      </c>
      <c r="W17" s="68">
        <f>Girls!Z32</f>
        <v>0</v>
      </c>
      <c r="X17" s="69">
        <f>Boys!Z32</f>
        <v>0</v>
      </c>
      <c r="Y17" s="68">
        <f>Girls!Z35</f>
        <v>0</v>
      </c>
      <c r="Z17" s="69">
        <f>Boys!Z35</f>
        <v>0</v>
      </c>
      <c r="AA17" s="68">
        <f>Girls!Z38</f>
        <v>0</v>
      </c>
      <c r="AB17" s="69">
        <f>Boys!Z38</f>
        <v>0</v>
      </c>
      <c r="AC17" s="68">
        <f>Girls!$Z41</f>
        <v>0</v>
      </c>
      <c r="AD17" s="69">
        <f>Boys!$Z41</f>
        <v>0</v>
      </c>
      <c r="AE17" s="68">
        <f>Girls!$Z44</f>
        <v>0</v>
      </c>
      <c r="AF17" s="69">
        <f>Boys!$Z44</f>
        <v>0</v>
      </c>
      <c r="AG17" s="68">
        <f>Girls!$Z47</f>
        <v>0</v>
      </c>
      <c r="AH17" s="69">
        <f>Boys!$Z47</f>
        <v>0</v>
      </c>
      <c r="AI17" s="68">
        <f>Girls!$Z50</f>
        <v>0</v>
      </c>
      <c r="AJ17" s="78">
        <f>Boys!$Z50</f>
        <v>0</v>
      </c>
      <c r="AK17" s="68">
        <f>Girls!$Z53</f>
        <v>0</v>
      </c>
      <c r="AL17" s="69">
        <f>Boys!$Z53</f>
        <v>0</v>
      </c>
      <c r="AM17" s="4"/>
      <c r="AN17" s="4"/>
      <c r="AO17" s="55"/>
      <c r="AP17" s="4"/>
      <c r="AQ17" s="4"/>
      <c r="AR17" s="4"/>
      <c r="AS17" s="4"/>
      <c r="AT17" s="4"/>
      <c r="AU17" s="4"/>
      <c r="AV17" s="4"/>
      <c r="AW17" s="4"/>
      <c r="AX17" s="4"/>
      <c r="AY17" s="4"/>
      <c r="AZ17" s="4"/>
      <c r="BA17" s="4"/>
    </row>
    <row r="18" spans="1:53" ht="13.5" customHeight="1" x14ac:dyDescent="0.2">
      <c r="A18" s="55"/>
      <c r="B18" s="4"/>
      <c r="C18" s="4"/>
      <c r="D18" s="366"/>
      <c r="E18" s="370">
        <f>'TEAM NAMES &amp; EVENTS'!U19</f>
        <v>0</v>
      </c>
      <c r="F18" s="355"/>
      <c r="G18" s="64">
        <f>Girls!AC8</f>
        <v>0</v>
      </c>
      <c r="H18" s="65">
        <f>Boys!AC8</f>
        <v>0</v>
      </c>
      <c r="I18" s="68">
        <f>Girls!AC11</f>
        <v>0</v>
      </c>
      <c r="J18" s="78">
        <f>Boys!AC11</f>
        <v>0</v>
      </c>
      <c r="K18" s="68">
        <f>Girls!AC14</f>
        <v>0</v>
      </c>
      <c r="L18" s="69">
        <f>Boys!AC14</f>
        <v>0</v>
      </c>
      <c r="M18" s="68">
        <f>Girls!AC17</f>
        <v>0</v>
      </c>
      <c r="N18" s="69">
        <f>Boys!AC17</f>
        <v>0</v>
      </c>
      <c r="O18" s="68">
        <f>Girls!AC20</f>
        <v>0</v>
      </c>
      <c r="P18" s="69">
        <f>Boys!AC20</f>
        <v>0</v>
      </c>
      <c r="Q18" s="68">
        <f>Girls!AC23</f>
        <v>0</v>
      </c>
      <c r="R18" s="69">
        <f>Boys!AC23</f>
        <v>0</v>
      </c>
      <c r="S18" s="68">
        <f>Girls!AC26</f>
        <v>0</v>
      </c>
      <c r="T18" s="69">
        <f>Boys!AC26</f>
        <v>0</v>
      </c>
      <c r="U18" s="68">
        <f>Girls!AC29</f>
        <v>0</v>
      </c>
      <c r="V18" s="69">
        <f>Boys!AC29</f>
        <v>0</v>
      </c>
      <c r="W18" s="68">
        <f>Girls!AC32</f>
        <v>0</v>
      </c>
      <c r="X18" s="69">
        <f>Boys!AC32</f>
        <v>0</v>
      </c>
      <c r="Y18" s="68">
        <f>Girls!AC35</f>
        <v>0</v>
      </c>
      <c r="Z18" s="69">
        <f>Boys!AC35</f>
        <v>0</v>
      </c>
      <c r="AA18" s="68">
        <f>Girls!AC38</f>
        <v>0</v>
      </c>
      <c r="AB18" s="69">
        <f>Boys!AC38</f>
        <v>0</v>
      </c>
      <c r="AC18" s="68">
        <f>Girls!$AC41</f>
        <v>0</v>
      </c>
      <c r="AD18" s="69">
        <f>Boys!$AC41</f>
        <v>0</v>
      </c>
      <c r="AE18" s="68">
        <f>Girls!$AC44</f>
        <v>0</v>
      </c>
      <c r="AF18" s="69">
        <f>Boys!$AC44</f>
        <v>0</v>
      </c>
      <c r="AG18" s="68">
        <f>Girls!$AC47</f>
        <v>0</v>
      </c>
      <c r="AH18" s="69">
        <f>Boys!$AC47</f>
        <v>0</v>
      </c>
      <c r="AI18" s="68">
        <f>Girls!$AC49</f>
        <v>0</v>
      </c>
      <c r="AJ18" s="78">
        <f>Boys!$AC49</f>
        <v>0</v>
      </c>
      <c r="AK18" s="68">
        <f>Girls!$AC53</f>
        <v>0</v>
      </c>
      <c r="AL18" s="69">
        <f>Boys!$AC53</f>
        <v>0</v>
      </c>
      <c r="AM18" s="4"/>
      <c r="AN18" s="4"/>
      <c r="AO18" s="55"/>
      <c r="AP18" s="4"/>
      <c r="AQ18" s="4"/>
      <c r="AR18" s="4"/>
      <c r="AS18" s="4"/>
      <c r="AT18" s="4"/>
      <c r="AU18" s="4"/>
      <c r="AV18" s="4"/>
      <c r="AW18" s="4"/>
      <c r="AX18" s="4"/>
      <c r="AY18" s="4"/>
      <c r="AZ18" s="4"/>
      <c r="BA18" s="4"/>
    </row>
    <row r="19" spans="1:53" ht="21" hidden="1" customHeight="1" x14ac:dyDescent="0.2">
      <c r="A19" s="55"/>
      <c r="B19" s="4"/>
      <c r="C19" s="4"/>
      <c r="D19" s="82"/>
      <c r="E19" s="83" t="s">
        <v>69</v>
      </c>
      <c r="F19" s="84"/>
      <c r="G19" s="68"/>
      <c r="H19" s="69"/>
      <c r="I19" s="68"/>
      <c r="J19" s="78"/>
      <c r="K19" s="68"/>
      <c r="L19" s="69"/>
      <c r="M19" s="68"/>
      <c r="N19" s="69"/>
      <c r="O19" s="68"/>
      <c r="P19" s="69"/>
      <c r="Q19" s="68"/>
      <c r="R19" s="69"/>
      <c r="S19" s="68"/>
      <c r="T19" s="69"/>
      <c r="U19" s="68"/>
      <c r="V19" s="69"/>
      <c r="W19" s="68"/>
      <c r="X19" s="69"/>
      <c r="Y19" s="68"/>
      <c r="Z19" s="69"/>
      <c r="AA19" s="68"/>
      <c r="AB19" s="69"/>
      <c r="AC19" s="68"/>
      <c r="AD19" s="69"/>
      <c r="AE19" s="68"/>
      <c r="AF19" s="69"/>
      <c r="AG19" s="68"/>
      <c r="AH19" s="69"/>
      <c r="AI19" s="68"/>
      <c r="AJ19" s="78"/>
      <c r="AK19" s="68"/>
      <c r="AL19" s="69"/>
      <c r="AM19" s="4"/>
      <c r="AN19" s="4"/>
      <c r="AO19" s="55"/>
      <c r="AP19" s="4"/>
      <c r="AQ19" s="4"/>
      <c r="AR19" s="4"/>
      <c r="AS19" s="4"/>
      <c r="AT19" s="4"/>
      <c r="AU19" s="4"/>
      <c r="AV19" s="4"/>
      <c r="AW19" s="4"/>
      <c r="AX19" s="4"/>
      <c r="AY19" s="4"/>
      <c r="AZ19" s="4"/>
      <c r="BA19" s="4"/>
    </row>
    <row r="20" spans="1:53" ht="15" customHeight="1" x14ac:dyDescent="0.2">
      <c r="A20" s="55"/>
      <c r="B20" s="4"/>
      <c r="C20" s="4"/>
      <c r="D20" s="371" t="s">
        <v>100</v>
      </c>
      <c r="E20" s="367" t="str">
        <f>'TEAM NAMES &amp; EVENTS'!U21</f>
        <v>Chest Push</v>
      </c>
      <c r="F20" s="368"/>
      <c r="G20" s="76">
        <f>Girls!AK8</f>
        <v>12</v>
      </c>
      <c r="H20" s="77">
        <f>Boys!AK8</f>
        <v>14</v>
      </c>
      <c r="I20" s="76">
        <f>Girls!AK11</f>
        <v>16</v>
      </c>
      <c r="J20" s="81">
        <f>Boys!AK11</f>
        <v>14</v>
      </c>
      <c r="K20" s="76">
        <f>Girls!AK14</f>
        <v>2</v>
      </c>
      <c r="L20" s="77">
        <f>Boys!AK14</f>
        <v>16</v>
      </c>
      <c r="M20" s="76">
        <f>Girls!AK17</f>
        <v>10</v>
      </c>
      <c r="N20" s="77">
        <f>Boys!AK17</f>
        <v>8</v>
      </c>
      <c r="O20" s="76">
        <f>Girls!AK20</f>
        <v>6</v>
      </c>
      <c r="P20" s="77">
        <f>Boys!AK20</f>
        <v>4</v>
      </c>
      <c r="Q20" s="76">
        <f>Girls!AK23</f>
        <v>6</v>
      </c>
      <c r="R20" s="77">
        <f>Boys!AK23</f>
        <v>2</v>
      </c>
      <c r="S20" s="76">
        <f>Girls!AK26</f>
        <v>14</v>
      </c>
      <c r="T20" s="77">
        <f>Boys!AK26</f>
        <v>14</v>
      </c>
      <c r="U20" s="76">
        <f>Girls!AK29</f>
        <v>8</v>
      </c>
      <c r="V20" s="77">
        <f>Boys!AK29</f>
        <v>8</v>
      </c>
      <c r="W20" s="76">
        <f>Girls!AK32</f>
        <v>0</v>
      </c>
      <c r="X20" s="77">
        <f>Boys!AK32</f>
        <v>0</v>
      </c>
      <c r="Y20" s="76">
        <f>Girls!AK35</f>
        <v>0</v>
      </c>
      <c r="Z20" s="77">
        <f>Boys!AK35</f>
        <v>0</v>
      </c>
      <c r="AA20" s="76">
        <f>Girls!AK38</f>
        <v>0</v>
      </c>
      <c r="AB20" s="77">
        <f>Boys!AK38</f>
        <v>0</v>
      </c>
      <c r="AC20" s="76">
        <f>Girls!$AK41</f>
        <v>0</v>
      </c>
      <c r="AD20" s="77">
        <f>Boys!$AK41</f>
        <v>0</v>
      </c>
      <c r="AE20" s="76">
        <f>Girls!$AK44</f>
        <v>0</v>
      </c>
      <c r="AF20" s="77">
        <f>Boys!$AK44</f>
        <v>0</v>
      </c>
      <c r="AG20" s="76">
        <f>Girls!$AK47</f>
        <v>0</v>
      </c>
      <c r="AH20" s="77">
        <f>Boys!$AK47</f>
        <v>0</v>
      </c>
      <c r="AI20" s="76">
        <f>Girls!$AK50</f>
        <v>0</v>
      </c>
      <c r="AJ20" s="81">
        <f>Boys!$AK50</f>
        <v>0</v>
      </c>
      <c r="AK20" s="76">
        <f>Girls!$AK53</f>
        <v>0</v>
      </c>
      <c r="AL20" s="77">
        <f>Boys!$AK53</f>
        <v>0</v>
      </c>
      <c r="AM20" s="4"/>
      <c r="AN20" s="4"/>
      <c r="AO20" s="55"/>
      <c r="AP20" s="4"/>
      <c r="AQ20" s="4"/>
      <c r="AR20" s="4"/>
      <c r="AS20" s="4"/>
      <c r="AT20" s="4"/>
      <c r="AU20" s="4"/>
      <c r="AV20" s="4"/>
      <c r="AW20" s="4"/>
      <c r="AX20" s="4"/>
      <c r="AY20" s="4"/>
      <c r="AZ20" s="4"/>
      <c r="BA20" s="4"/>
    </row>
    <row r="21" spans="1:53" ht="13.5" customHeight="1" x14ac:dyDescent="0.2">
      <c r="A21" s="55"/>
      <c r="B21" s="4"/>
      <c r="C21" s="4"/>
      <c r="D21" s="365"/>
      <c r="E21" s="369" t="str">
        <f>'TEAM NAMES &amp; EVENTS'!U22</f>
        <v>Speed Bounce</v>
      </c>
      <c r="F21" s="358"/>
      <c r="G21" s="68">
        <f>Girls!AN8</f>
        <v>14</v>
      </c>
      <c r="H21" s="69">
        <f>Boys!AN8</f>
        <v>10</v>
      </c>
      <c r="I21" s="68">
        <f>Girls!AN11</f>
        <v>4</v>
      </c>
      <c r="J21" s="78">
        <f>Boys!AN11</f>
        <v>8</v>
      </c>
      <c r="K21" s="68">
        <f>Girls!AN14</f>
        <v>8</v>
      </c>
      <c r="L21" s="69">
        <f>Boys!AN14</f>
        <v>2</v>
      </c>
      <c r="M21" s="68">
        <f>Girls!AN17</f>
        <v>6</v>
      </c>
      <c r="N21" s="69">
        <f>Boys!AN17</f>
        <v>14</v>
      </c>
      <c r="O21" s="68">
        <f>Girls!AN20</f>
        <v>12</v>
      </c>
      <c r="P21" s="69">
        <f>Boys!AN20</f>
        <v>12</v>
      </c>
      <c r="Q21" s="68">
        <f>Girls!AN23</f>
        <v>2</v>
      </c>
      <c r="R21" s="69">
        <f>Boys!AN23</f>
        <v>4</v>
      </c>
      <c r="S21" s="68">
        <f>Girls!AN26</f>
        <v>12</v>
      </c>
      <c r="T21" s="69">
        <f>Boys!AN26</f>
        <v>8</v>
      </c>
      <c r="U21" s="68">
        <f>Girls!AN29</f>
        <v>16</v>
      </c>
      <c r="V21" s="69">
        <f>Boys!AN29</f>
        <v>16</v>
      </c>
      <c r="W21" s="68">
        <f>Girls!AN32</f>
        <v>0</v>
      </c>
      <c r="X21" s="69">
        <f>Boys!AN32</f>
        <v>0</v>
      </c>
      <c r="Y21" s="68">
        <f>Girls!AN35</f>
        <v>0</v>
      </c>
      <c r="Z21" s="69">
        <f>Boys!AN35</f>
        <v>0</v>
      </c>
      <c r="AA21" s="68">
        <f>Girls!AN38</f>
        <v>0</v>
      </c>
      <c r="AB21" s="69">
        <f>Boys!AN38</f>
        <v>0</v>
      </c>
      <c r="AC21" s="68">
        <f>Girls!$AN41</f>
        <v>0</v>
      </c>
      <c r="AD21" s="69">
        <f>Boys!$AN41</f>
        <v>0</v>
      </c>
      <c r="AE21" s="68">
        <f>Girls!$AN44</f>
        <v>0</v>
      </c>
      <c r="AF21" s="69">
        <f>Boys!$AN44</f>
        <v>0</v>
      </c>
      <c r="AG21" s="68">
        <f>Girls!$AN47</f>
        <v>0</v>
      </c>
      <c r="AH21" s="69">
        <f>Boys!$AN47</f>
        <v>0</v>
      </c>
      <c r="AI21" s="68">
        <f>Girls!$AN50</f>
        <v>0</v>
      </c>
      <c r="AJ21" s="78">
        <f>Boys!$AN50</f>
        <v>0</v>
      </c>
      <c r="AK21" s="68">
        <f>Girls!$AN53</f>
        <v>0</v>
      </c>
      <c r="AL21" s="69">
        <f>Boys!$AN53</f>
        <v>0</v>
      </c>
      <c r="AM21" s="4"/>
      <c r="AN21" s="4"/>
      <c r="AO21" s="55"/>
      <c r="AP21" s="4"/>
      <c r="AQ21" s="4"/>
      <c r="AR21" s="4"/>
      <c r="AS21" s="4"/>
      <c r="AT21" s="4"/>
      <c r="AU21" s="4"/>
      <c r="AV21" s="4"/>
      <c r="AW21" s="4"/>
      <c r="AX21" s="4"/>
      <c r="AY21" s="4"/>
      <c r="AZ21" s="4"/>
      <c r="BA21" s="4"/>
    </row>
    <row r="22" spans="1:53" ht="13.5" customHeight="1" x14ac:dyDescent="0.2">
      <c r="A22" s="55"/>
      <c r="B22" s="4"/>
      <c r="C22" s="4"/>
      <c r="D22" s="365"/>
      <c r="E22" s="369" t="str">
        <f>'TEAM NAMES &amp; EVENTS'!U23</f>
        <v>Standing Long Jump</v>
      </c>
      <c r="F22" s="358"/>
      <c r="G22" s="68">
        <f>Girls!AQ8</f>
        <v>14</v>
      </c>
      <c r="H22" s="69">
        <f>Boys!AQ8</f>
        <v>16</v>
      </c>
      <c r="I22" s="68">
        <f>Girls!AQ11</f>
        <v>4</v>
      </c>
      <c r="J22" s="78">
        <f>Boys!AQ11</f>
        <v>14</v>
      </c>
      <c r="K22" s="68">
        <f>Girls!AQ14</f>
        <v>6</v>
      </c>
      <c r="L22" s="69">
        <f>Boys!AQ14</f>
        <v>8</v>
      </c>
      <c r="M22" s="68">
        <f>Girls!AQ17</f>
        <v>8</v>
      </c>
      <c r="N22" s="69">
        <f>Boys!AQ17</f>
        <v>6</v>
      </c>
      <c r="O22" s="68">
        <f>Girls!AQ20</f>
        <v>16</v>
      </c>
      <c r="P22" s="69">
        <f>Boys!AQ20</f>
        <v>10</v>
      </c>
      <c r="Q22" s="68">
        <f>Girls!AQ23</f>
        <v>2</v>
      </c>
      <c r="R22" s="69">
        <f>Boys!AQ23</f>
        <v>2</v>
      </c>
      <c r="S22" s="68">
        <f>Girls!AQ26</f>
        <v>12</v>
      </c>
      <c r="T22" s="69">
        <f>Boys!AQ26</f>
        <v>12</v>
      </c>
      <c r="U22" s="68">
        <f>Girls!AQ29</f>
        <v>10</v>
      </c>
      <c r="V22" s="69">
        <f>Boys!AQ29</f>
        <v>4</v>
      </c>
      <c r="W22" s="68">
        <f>Girls!AQ32</f>
        <v>0</v>
      </c>
      <c r="X22" s="69">
        <f>Boys!AQ32</f>
        <v>0</v>
      </c>
      <c r="Y22" s="68">
        <f>Girls!AQ35</f>
        <v>0</v>
      </c>
      <c r="Z22" s="69">
        <f>Boys!AQ35</f>
        <v>0</v>
      </c>
      <c r="AA22" s="68">
        <f>Girls!AQ38</f>
        <v>0</v>
      </c>
      <c r="AB22" s="69">
        <f>Boys!AQ38</f>
        <v>0</v>
      </c>
      <c r="AC22" s="68">
        <f>Girls!$AQ41</f>
        <v>0</v>
      </c>
      <c r="AD22" s="69">
        <f>Boys!$AQ41</f>
        <v>0</v>
      </c>
      <c r="AE22" s="68">
        <f>Girls!$AQ44</f>
        <v>0</v>
      </c>
      <c r="AF22" s="69">
        <f>Boys!$AQ44</f>
        <v>0</v>
      </c>
      <c r="AG22" s="68">
        <f>Girls!$AQ47</f>
        <v>0</v>
      </c>
      <c r="AH22" s="69">
        <f>Boys!$AQ47</f>
        <v>0</v>
      </c>
      <c r="AI22" s="68">
        <f>Girls!$AQ50</f>
        <v>0</v>
      </c>
      <c r="AJ22" s="78">
        <f>Boys!$AQ50</f>
        <v>0</v>
      </c>
      <c r="AK22" s="68">
        <f>Girls!$AQ53</f>
        <v>0</v>
      </c>
      <c r="AL22" s="69">
        <f>Boys!$AQ53</f>
        <v>0</v>
      </c>
      <c r="AM22" s="4"/>
      <c r="AN22" s="4"/>
      <c r="AO22" s="55"/>
      <c r="AP22" s="4"/>
      <c r="AQ22" s="4"/>
      <c r="AR22" s="4"/>
      <c r="AS22" s="4"/>
      <c r="AT22" s="4"/>
      <c r="AU22" s="4"/>
      <c r="AV22" s="4"/>
      <c r="AW22" s="4"/>
      <c r="AX22" s="4"/>
      <c r="AY22" s="4"/>
      <c r="AZ22" s="4"/>
      <c r="BA22" s="4"/>
    </row>
    <row r="23" spans="1:53" ht="13.5" customHeight="1" x14ac:dyDescent="0.2">
      <c r="A23" s="55"/>
      <c r="B23" s="4"/>
      <c r="C23" s="4"/>
      <c r="D23" s="365"/>
      <c r="E23" s="369" t="str">
        <f>'TEAM NAMES &amp; EVENTS'!U24</f>
        <v>Standing Triple Jump</v>
      </c>
      <c r="F23" s="358"/>
      <c r="G23" s="68">
        <f>Girls!AT8</f>
        <v>16</v>
      </c>
      <c r="H23" s="69">
        <f>Boys!AT8</f>
        <v>14</v>
      </c>
      <c r="I23" s="68">
        <f>Girls!AT11</f>
        <v>6</v>
      </c>
      <c r="J23" s="78">
        <f>Boys!AT11</f>
        <v>10</v>
      </c>
      <c r="K23" s="68">
        <f>Girls!AT14</f>
        <v>2</v>
      </c>
      <c r="L23" s="69">
        <f>Boys!AT14</f>
        <v>8</v>
      </c>
      <c r="M23" s="68">
        <f>Girls!AT17</f>
        <v>10</v>
      </c>
      <c r="N23" s="69">
        <f>Boys!AT17</f>
        <v>4</v>
      </c>
      <c r="O23" s="68">
        <f>Girls!AT20</f>
        <v>14</v>
      </c>
      <c r="P23" s="69">
        <f>Boys!AT20</f>
        <v>16</v>
      </c>
      <c r="Q23" s="68">
        <f>Girls!AT23</f>
        <v>4</v>
      </c>
      <c r="R23" s="69">
        <f>Boys!AT23</f>
        <v>6</v>
      </c>
      <c r="S23" s="68">
        <f>Girls!AT26</f>
        <v>10</v>
      </c>
      <c r="T23" s="69">
        <f>Boys!AT26</f>
        <v>12</v>
      </c>
      <c r="U23" s="68">
        <f>Girls!AT29</f>
        <v>12</v>
      </c>
      <c r="V23" s="69">
        <f>Boys!AT29</f>
        <v>2</v>
      </c>
      <c r="W23" s="68">
        <f>Girls!AT32</f>
        <v>0</v>
      </c>
      <c r="X23" s="69">
        <f>Boys!AT32</f>
        <v>0</v>
      </c>
      <c r="Y23" s="68">
        <f>Girls!AT35</f>
        <v>0</v>
      </c>
      <c r="Z23" s="69">
        <f>Boys!AT35</f>
        <v>0</v>
      </c>
      <c r="AA23" s="68">
        <f>Girls!AT38</f>
        <v>0</v>
      </c>
      <c r="AB23" s="69">
        <f>Boys!AT38</f>
        <v>0</v>
      </c>
      <c r="AC23" s="68">
        <f>Girls!$AT41</f>
        <v>0</v>
      </c>
      <c r="AD23" s="69">
        <f>Boys!$AT41</f>
        <v>0</v>
      </c>
      <c r="AE23" s="68">
        <f>Girls!$AT44</f>
        <v>0</v>
      </c>
      <c r="AF23" s="69">
        <f>Boys!$AT44</f>
        <v>0</v>
      </c>
      <c r="AG23" s="68">
        <f>Girls!$AT47</f>
        <v>0</v>
      </c>
      <c r="AH23" s="69">
        <f>Boys!$AT47</f>
        <v>0</v>
      </c>
      <c r="AI23" s="68">
        <f>Girls!$AT50</f>
        <v>0</v>
      </c>
      <c r="AJ23" s="78">
        <f>Boys!$AT50</f>
        <v>0</v>
      </c>
      <c r="AK23" s="68">
        <f>Girls!$AT53</f>
        <v>0</v>
      </c>
      <c r="AL23" s="69">
        <f>Boys!$AT53</f>
        <v>0</v>
      </c>
      <c r="AM23" s="4"/>
      <c r="AN23" s="4"/>
      <c r="AO23" s="55"/>
      <c r="AP23" s="4"/>
      <c r="AQ23" s="4"/>
      <c r="AR23" s="4"/>
      <c r="AS23" s="4"/>
      <c r="AT23" s="4"/>
      <c r="AU23" s="4"/>
      <c r="AV23" s="4"/>
      <c r="AW23" s="4"/>
      <c r="AX23" s="4"/>
      <c r="AY23" s="4"/>
      <c r="AZ23" s="4"/>
      <c r="BA23" s="4"/>
    </row>
    <row r="24" spans="1:53" ht="13.5" customHeight="1" x14ac:dyDescent="0.2">
      <c r="A24" s="55"/>
      <c r="B24" s="4"/>
      <c r="C24" s="4"/>
      <c r="D24" s="365"/>
      <c r="E24" s="369" t="str">
        <f>'TEAM NAMES &amp; EVENTS'!U25</f>
        <v>Vertical Jump</v>
      </c>
      <c r="F24" s="358"/>
      <c r="G24" s="68">
        <f>Girls!AW8</f>
        <v>6</v>
      </c>
      <c r="H24" s="69">
        <f>Boys!AW8</f>
        <v>16</v>
      </c>
      <c r="I24" s="68">
        <f>Girls!AW11</f>
        <v>10</v>
      </c>
      <c r="J24" s="78">
        <f>Boys!AW11</f>
        <v>12</v>
      </c>
      <c r="K24" s="68">
        <f>Girls!AW14</f>
        <v>4</v>
      </c>
      <c r="L24" s="69">
        <f>Boys!AW14</f>
        <v>6</v>
      </c>
      <c r="M24" s="68">
        <f>Girls!AW17</f>
        <v>14</v>
      </c>
      <c r="N24" s="69">
        <f>Boys!AW17</f>
        <v>4</v>
      </c>
      <c r="O24" s="68">
        <f>Girls!AW20</f>
        <v>12</v>
      </c>
      <c r="P24" s="69">
        <f>Boys!AW20</f>
        <v>8</v>
      </c>
      <c r="Q24" s="68">
        <f>Girls!AW23</f>
        <v>2</v>
      </c>
      <c r="R24" s="69">
        <f>Boys!AW23</f>
        <v>2</v>
      </c>
      <c r="S24" s="68">
        <f>Girls!AW26</f>
        <v>8</v>
      </c>
      <c r="T24" s="69">
        <f>Boys!AW26</f>
        <v>10</v>
      </c>
      <c r="U24" s="68">
        <f>Girls!AW29</f>
        <v>16</v>
      </c>
      <c r="V24" s="69">
        <f>Boys!AW29</f>
        <v>14</v>
      </c>
      <c r="W24" s="68">
        <f>Girls!AW32</f>
        <v>0</v>
      </c>
      <c r="X24" s="69">
        <f>Boys!AW32</f>
        <v>0</v>
      </c>
      <c r="Y24" s="68">
        <f>Girls!AW35</f>
        <v>0</v>
      </c>
      <c r="Z24" s="69">
        <f>Boys!AW35</f>
        <v>0</v>
      </c>
      <c r="AA24" s="68">
        <f>Girls!AW38</f>
        <v>0</v>
      </c>
      <c r="AB24" s="69">
        <f>Boys!AW38</f>
        <v>0</v>
      </c>
      <c r="AC24" s="68">
        <f>Girls!$AW41</f>
        <v>0</v>
      </c>
      <c r="AD24" s="69">
        <f>Boys!$AW41</f>
        <v>0</v>
      </c>
      <c r="AE24" s="68">
        <f>Girls!$AW44</f>
        <v>0</v>
      </c>
      <c r="AF24" s="69">
        <f>Boys!$AW44</f>
        <v>0</v>
      </c>
      <c r="AG24" s="68">
        <f>Girls!$AW47</f>
        <v>0</v>
      </c>
      <c r="AH24" s="69">
        <f>Boys!$AW47</f>
        <v>0</v>
      </c>
      <c r="AI24" s="68">
        <f>Girls!$AW50</f>
        <v>0</v>
      </c>
      <c r="AJ24" s="78">
        <f>Boys!$AW50</f>
        <v>0</v>
      </c>
      <c r="AK24" s="68">
        <f>Girls!$AW53</f>
        <v>0</v>
      </c>
      <c r="AL24" s="69">
        <f>Boys!$AW53</f>
        <v>0</v>
      </c>
      <c r="AM24" s="4"/>
      <c r="AN24" s="4"/>
      <c r="AO24" s="55"/>
      <c r="AP24" s="4"/>
      <c r="AQ24" s="4"/>
      <c r="AR24" s="4"/>
      <c r="AS24" s="4"/>
      <c r="AT24" s="4"/>
      <c r="AU24" s="4"/>
      <c r="AV24" s="4"/>
      <c r="AW24" s="4"/>
      <c r="AX24" s="4"/>
      <c r="AY24" s="4"/>
      <c r="AZ24" s="4"/>
      <c r="BA24" s="4"/>
    </row>
    <row r="25" spans="1:53" ht="13.5" customHeight="1" x14ac:dyDescent="0.2">
      <c r="A25" s="55"/>
      <c r="B25" s="4"/>
      <c r="C25" s="4"/>
      <c r="D25" s="365"/>
      <c r="E25" s="369" t="str">
        <f>'TEAM NAMES &amp; EVENTS'!U26</f>
        <v>Soft Javelin</v>
      </c>
      <c r="F25" s="358"/>
      <c r="G25" s="68">
        <f>Girls!AZ8</f>
        <v>16</v>
      </c>
      <c r="H25" s="69">
        <f>Boys!AZ8</f>
        <v>14</v>
      </c>
      <c r="I25" s="68">
        <f>Girls!AZ11</f>
        <v>10</v>
      </c>
      <c r="J25" s="78">
        <f>Boys!AZ11</f>
        <v>8</v>
      </c>
      <c r="K25" s="68">
        <f>Girls!AZ14</f>
        <v>8</v>
      </c>
      <c r="L25" s="69">
        <f>Boys!AZ14</f>
        <v>2</v>
      </c>
      <c r="M25" s="68">
        <f>Girls!AZ17</f>
        <v>12</v>
      </c>
      <c r="N25" s="69">
        <f>Boys!AZ17</f>
        <v>14</v>
      </c>
      <c r="O25" s="68">
        <f>Girls!AZ20</f>
        <v>8</v>
      </c>
      <c r="P25" s="69">
        <f>Boys!AZ20</f>
        <v>14</v>
      </c>
      <c r="Q25" s="68">
        <f>Girls!AZ23</f>
        <v>2</v>
      </c>
      <c r="R25" s="69">
        <f>Boys!AZ23</f>
        <v>4</v>
      </c>
      <c r="S25" s="68">
        <f>Girls!AZ26</f>
        <v>14</v>
      </c>
      <c r="T25" s="69">
        <f>Boys!AZ26</f>
        <v>16</v>
      </c>
      <c r="U25" s="68">
        <f>Girls!AZ29</f>
        <v>4</v>
      </c>
      <c r="V25" s="69">
        <f>Boys!AZ29</f>
        <v>8</v>
      </c>
      <c r="W25" s="68">
        <f>Girls!AZ32</f>
        <v>0</v>
      </c>
      <c r="X25" s="69">
        <f>Boys!AZ32</f>
        <v>0</v>
      </c>
      <c r="Y25" s="68">
        <f>Girls!AZ35</f>
        <v>0</v>
      </c>
      <c r="Z25" s="69">
        <f>Boys!AZ35</f>
        <v>0</v>
      </c>
      <c r="AA25" s="68">
        <f>Girls!AZ38</f>
        <v>0</v>
      </c>
      <c r="AB25" s="69">
        <f>Boys!AZ38</f>
        <v>0</v>
      </c>
      <c r="AC25" s="68">
        <f>Girls!$AZ41</f>
        <v>0</v>
      </c>
      <c r="AD25" s="69">
        <f>Boys!$AZ41</f>
        <v>0</v>
      </c>
      <c r="AE25" s="68">
        <f>Girls!$AZ44</f>
        <v>0</v>
      </c>
      <c r="AF25" s="69">
        <f>Boys!$AZ44</f>
        <v>0</v>
      </c>
      <c r="AG25" s="68">
        <f>Girls!$AZ47</f>
        <v>0</v>
      </c>
      <c r="AH25" s="69">
        <f>Boys!$AZ47</f>
        <v>0</v>
      </c>
      <c r="AI25" s="68">
        <f>Girls!$AZ50</f>
        <v>0</v>
      </c>
      <c r="AJ25" s="78">
        <f>Boys!$AZ50</f>
        <v>0</v>
      </c>
      <c r="AK25" s="68">
        <f>Girls!$AZ53</f>
        <v>0</v>
      </c>
      <c r="AL25" s="69">
        <f>Boys!$AZ53</f>
        <v>0</v>
      </c>
      <c r="AM25" s="4"/>
      <c r="AN25" s="4"/>
      <c r="AO25" s="55"/>
      <c r="AP25" s="4"/>
      <c r="AQ25" s="4"/>
      <c r="AR25" s="4"/>
      <c r="AS25" s="4"/>
      <c r="AT25" s="4"/>
      <c r="AU25" s="4"/>
      <c r="AV25" s="4"/>
      <c r="AW25" s="4"/>
      <c r="AX25" s="4"/>
      <c r="AY25" s="4"/>
      <c r="AZ25" s="4"/>
      <c r="BA25" s="4"/>
    </row>
    <row r="26" spans="1:53" ht="13.5" hidden="1" customHeight="1" x14ac:dyDescent="0.2">
      <c r="A26" s="55"/>
      <c r="B26" s="4"/>
      <c r="C26" s="4"/>
      <c r="D26" s="365"/>
      <c r="E26" s="369">
        <f>'TEAM NAMES &amp; EVENTS'!U27</f>
        <v>0</v>
      </c>
      <c r="F26" s="358"/>
      <c r="G26" s="68">
        <f>Girls!BC8</f>
        <v>0</v>
      </c>
      <c r="H26" s="69">
        <f>Boys!BC8</f>
        <v>0</v>
      </c>
      <c r="I26" s="68">
        <f>Girls!BC11</f>
        <v>0</v>
      </c>
      <c r="J26" s="78">
        <f>Boys!BC11</f>
        <v>0</v>
      </c>
      <c r="K26" s="68">
        <f>Girls!BC14</f>
        <v>0</v>
      </c>
      <c r="L26" s="69">
        <f>Boys!BC14</f>
        <v>0</v>
      </c>
      <c r="M26" s="68">
        <f>Girls!BC17</f>
        <v>0</v>
      </c>
      <c r="N26" s="69">
        <f>Boys!BC17</f>
        <v>0</v>
      </c>
      <c r="O26" s="68">
        <f>Girls!BC20</f>
        <v>0</v>
      </c>
      <c r="P26" s="69">
        <f>Boys!BC20</f>
        <v>0</v>
      </c>
      <c r="Q26" s="68">
        <f>Girls!BC23</f>
        <v>0</v>
      </c>
      <c r="R26" s="69">
        <f>Boys!BC23</f>
        <v>0</v>
      </c>
      <c r="S26" s="68">
        <f>Girls!BC26</f>
        <v>0</v>
      </c>
      <c r="T26" s="69">
        <f>Boys!BC26</f>
        <v>0</v>
      </c>
      <c r="U26" s="68">
        <f>Girls!BC29</f>
        <v>0</v>
      </c>
      <c r="V26" s="69">
        <f>Boys!BC29</f>
        <v>0</v>
      </c>
      <c r="W26" s="68">
        <f>Girls!BC32</f>
        <v>0</v>
      </c>
      <c r="X26" s="69">
        <f>Boys!BC32</f>
        <v>0</v>
      </c>
      <c r="Y26" s="68">
        <f>Girls!BC35</f>
        <v>0</v>
      </c>
      <c r="Z26" s="69">
        <f>Boys!BC35</f>
        <v>0</v>
      </c>
      <c r="AA26" s="68">
        <f>Girls!BC38</f>
        <v>0</v>
      </c>
      <c r="AB26" s="69">
        <f>Boys!BC38</f>
        <v>0</v>
      </c>
      <c r="AC26" s="68">
        <f>Girls!$BC41</f>
        <v>0</v>
      </c>
      <c r="AD26" s="69">
        <f>Boys!$BC41</f>
        <v>0</v>
      </c>
      <c r="AE26" s="68">
        <f>Girls!$BC44</f>
        <v>0</v>
      </c>
      <c r="AF26" s="69">
        <f>Boys!$BC44</f>
        <v>0</v>
      </c>
      <c r="AG26" s="68">
        <f>Girls!$BC47</f>
        <v>0</v>
      </c>
      <c r="AH26" s="69">
        <f>Boys!$BC47</f>
        <v>0</v>
      </c>
      <c r="AI26" s="68">
        <f>Girls!$BC50</f>
        <v>0</v>
      </c>
      <c r="AJ26" s="78">
        <f>Boys!$BC50</f>
        <v>0</v>
      </c>
      <c r="AK26" s="68">
        <f>Girls!$BC53</f>
        <v>0</v>
      </c>
      <c r="AL26" s="69">
        <f>Boys!$BC53</f>
        <v>0</v>
      </c>
      <c r="AM26" s="4"/>
      <c r="AN26" s="4"/>
      <c r="AO26" s="55"/>
      <c r="AP26" s="4"/>
      <c r="AQ26" s="4"/>
      <c r="AR26" s="4"/>
      <c r="AS26" s="4"/>
      <c r="AT26" s="4"/>
      <c r="AU26" s="4"/>
      <c r="AV26" s="4"/>
      <c r="AW26" s="4"/>
      <c r="AX26" s="4"/>
      <c r="AY26" s="4"/>
      <c r="AZ26" s="4"/>
      <c r="BA26" s="4"/>
    </row>
    <row r="27" spans="1:53" ht="13.5" customHeight="1" x14ac:dyDescent="0.2">
      <c r="A27" s="55"/>
      <c r="B27" s="4"/>
      <c r="C27" s="4"/>
      <c r="D27" s="372"/>
      <c r="E27" s="370">
        <f>'TEAM NAMES &amp; EVENTS'!U28</f>
        <v>0</v>
      </c>
      <c r="F27" s="355"/>
      <c r="G27" s="64">
        <f>Girls!BF8</f>
        <v>0</v>
      </c>
      <c r="H27" s="65">
        <f>Boys!BF8</f>
        <v>0</v>
      </c>
      <c r="I27" s="64">
        <f>Girls!BF11</f>
        <v>0</v>
      </c>
      <c r="J27" s="66">
        <f>Boys!BF11</f>
        <v>0</v>
      </c>
      <c r="K27" s="64">
        <f>Girls!BF14</f>
        <v>0</v>
      </c>
      <c r="L27" s="65">
        <f>Boys!BF14</f>
        <v>0</v>
      </c>
      <c r="M27" s="64">
        <f>Girls!BF17</f>
        <v>0</v>
      </c>
      <c r="N27" s="65">
        <f>Boys!BF17</f>
        <v>0</v>
      </c>
      <c r="O27" s="64">
        <f>Girls!BF20</f>
        <v>0</v>
      </c>
      <c r="P27" s="65">
        <f>Boys!BF20</f>
        <v>0</v>
      </c>
      <c r="Q27" s="64">
        <f>Girls!BF23</f>
        <v>0</v>
      </c>
      <c r="R27" s="65">
        <f>Boys!BF23</f>
        <v>0</v>
      </c>
      <c r="S27" s="64">
        <f>Girls!BF26</f>
        <v>0</v>
      </c>
      <c r="T27" s="65">
        <f>Boys!BF26</f>
        <v>0</v>
      </c>
      <c r="U27" s="64">
        <f>Girls!BF29</f>
        <v>0</v>
      </c>
      <c r="V27" s="65">
        <f>Boys!BF29</f>
        <v>0</v>
      </c>
      <c r="W27" s="64">
        <f>Girls!BF32</f>
        <v>0</v>
      </c>
      <c r="X27" s="65">
        <f>Boys!BF32</f>
        <v>0</v>
      </c>
      <c r="Y27" s="64">
        <f>Girls!BF35</f>
        <v>0</v>
      </c>
      <c r="Z27" s="65">
        <f>Boys!BF35</f>
        <v>0</v>
      </c>
      <c r="AA27" s="64">
        <f>Girls!BF38</f>
        <v>0</v>
      </c>
      <c r="AB27" s="65">
        <f>Boys!BF38</f>
        <v>0</v>
      </c>
      <c r="AC27" s="64">
        <f>Girls!$BF41</f>
        <v>0</v>
      </c>
      <c r="AD27" s="65">
        <f>Boys!$BF41</f>
        <v>0</v>
      </c>
      <c r="AE27" s="64">
        <f>Girls!$BF44</f>
        <v>0</v>
      </c>
      <c r="AF27" s="65">
        <f>Boys!$BF44</f>
        <v>0</v>
      </c>
      <c r="AG27" s="64">
        <f>Girls!$BF47</f>
        <v>0</v>
      </c>
      <c r="AH27" s="65">
        <f>Boys!$BF47</f>
        <v>0</v>
      </c>
      <c r="AI27" s="64">
        <f>Girls!$BF50</f>
        <v>0</v>
      </c>
      <c r="AJ27" s="66">
        <f>Boys!$BF50</f>
        <v>0</v>
      </c>
      <c r="AK27" s="64">
        <f>Girls!$BF53</f>
        <v>0</v>
      </c>
      <c r="AL27" s="65">
        <f>Boys!$BF53</f>
        <v>0</v>
      </c>
      <c r="AM27" s="4"/>
      <c r="AN27" s="4"/>
      <c r="AO27" s="55"/>
      <c r="AP27" s="4"/>
      <c r="AQ27" s="4"/>
      <c r="AR27" s="4"/>
      <c r="AS27" s="4"/>
      <c r="AT27" s="4"/>
      <c r="AU27" s="4"/>
      <c r="AV27" s="4"/>
      <c r="AW27" s="4"/>
      <c r="AX27" s="4"/>
      <c r="AY27" s="4"/>
      <c r="AZ27" s="4"/>
      <c r="BA27" s="4"/>
    </row>
    <row r="28" spans="1:53" ht="12.75" customHeight="1" x14ac:dyDescent="0.2">
      <c r="A28" s="55"/>
      <c r="B28" s="4"/>
      <c r="C28" s="4"/>
      <c r="D28" s="4"/>
      <c r="E28" s="85" t="s">
        <v>101</v>
      </c>
      <c r="F28" s="86"/>
      <c r="G28" s="76">
        <f t="shared" ref="G28:AL28" si="0">SUM(G11:G27)</f>
        <v>162</v>
      </c>
      <c r="H28" s="77">
        <f t="shared" si="0"/>
        <v>172</v>
      </c>
      <c r="I28" s="68">
        <f t="shared" si="0"/>
        <v>76</v>
      </c>
      <c r="J28" s="78">
        <f t="shared" si="0"/>
        <v>110</v>
      </c>
      <c r="K28" s="68">
        <f t="shared" si="0"/>
        <v>62</v>
      </c>
      <c r="L28" s="69">
        <f t="shared" si="0"/>
        <v>84</v>
      </c>
      <c r="M28" s="68">
        <f t="shared" si="0"/>
        <v>116</v>
      </c>
      <c r="N28" s="69">
        <f t="shared" si="0"/>
        <v>96</v>
      </c>
      <c r="O28" s="68">
        <f t="shared" si="0"/>
        <v>136</v>
      </c>
      <c r="P28" s="69">
        <f t="shared" si="0"/>
        <v>140</v>
      </c>
      <c r="Q28" s="87">
        <f t="shared" si="0"/>
        <v>40</v>
      </c>
      <c r="R28" s="88">
        <f t="shared" si="0"/>
        <v>38</v>
      </c>
      <c r="S28" s="68">
        <f t="shared" si="0"/>
        <v>140</v>
      </c>
      <c r="T28" s="69">
        <f t="shared" si="0"/>
        <v>152</v>
      </c>
      <c r="U28" s="68">
        <f t="shared" si="0"/>
        <v>154</v>
      </c>
      <c r="V28" s="69">
        <f t="shared" si="0"/>
        <v>114</v>
      </c>
      <c r="W28" s="68">
        <f t="shared" si="0"/>
        <v>0</v>
      </c>
      <c r="X28" s="69">
        <f t="shared" si="0"/>
        <v>0</v>
      </c>
      <c r="Y28" s="68">
        <f t="shared" si="0"/>
        <v>0</v>
      </c>
      <c r="Z28" s="69">
        <f t="shared" si="0"/>
        <v>0</v>
      </c>
      <c r="AA28" s="87">
        <f t="shared" si="0"/>
        <v>0</v>
      </c>
      <c r="AB28" s="88">
        <f t="shared" si="0"/>
        <v>0</v>
      </c>
      <c r="AC28" s="87">
        <f t="shared" si="0"/>
        <v>0</v>
      </c>
      <c r="AD28" s="88">
        <f t="shared" si="0"/>
        <v>0</v>
      </c>
      <c r="AE28" s="87">
        <f t="shared" si="0"/>
        <v>0</v>
      </c>
      <c r="AF28" s="88">
        <f t="shared" si="0"/>
        <v>0</v>
      </c>
      <c r="AG28" s="87">
        <f t="shared" si="0"/>
        <v>0</v>
      </c>
      <c r="AH28" s="88">
        <f t="shared" si="0"/>
        <v>0</v>
      </c>
      <c r="AI28" s="87">
        <f t="shared" si="0"/>
        <v>0</v>
      </c>
      <c r="AJ28" s="89">
        <f t="shared" si="0"/>
        <v>0</v>
      </c>
      <c r="AK28" s="87">
        <f t="shared" si="0"/>
        <v>0</v>
      </c>
      <c r="AL28" s="88">
        <f t="shared" si="0"/>
        <v>0</v>
      </c>
      <c r="AM28" s="4"/>
      <c r="AN28" s="4"/>
      <c r="AO28" s="55"/>
      <c r="AP28" s="4"/>
      <c r="AQ28" s="4"/>
      <c r="AR28" s="4"/>
      <c r="AS28" s="4"/>
      <c r="AT28" s="4"/>
      <c r="AU28" s="4"/>
      <c r="AV28" s="4"/>
      <c r="AW28" s="4"/>
      <c r="AX28" s="4"/>
      <c r="AY28" s="4"/>
      <c r="AZ28" s="4"/>
      <c r="BA28" s="4"/>
    </row>
    <row r="29" spans="1:53" ht="13.5" customHeight="1" x14ac:dyDescent="0.2">
      <c r="A29" s="55"/>
      <c r="B29" s="4"/>
      <c r="C29" s="4"/>
      <c r="D29" s="4"/>
      <c r="E29" s="90" t="s">
        <v>102</v>
      </c>
      <c r="F29" s="91"/>
      <c r="G29" s="373">
        <f>SUM(G28:H28)</f>
        <v>334</v>
      </c>
      <c r="H29" s="374"/>
      <c r="I29" s="373">
        <f>SUM(I28:J28)</f>
        <v>186</v>
      </c>
      <c r="J29" s="374"/>
      <c r="K29" s="373">
        <f>SUM(K28:L28)</f>
        <v>146</v>
      </c>
      <c r="L29" s="374"/>
      <c r="M29" s="373">
        <f>SUM(M28:N28)</f>
        <v>212</v>
      </c>
      <c r="N29" s="374"/>
      <c r="O29" s="373">
        <f>SUM(O28:P28)</f>
        <v>276</v>
      </c>
      <c r="P29" s="374"/>
      <c r="Q29" s="373">
        <f>SUM(Q28:R28)</f>
        <v>78</v>
      </c>
      <c r="R29" s="374"/>
      <c r="S29" s="373">
        <f>SUM(S28:T28)</f>
        <v>292</v>
      </c>
      <c r="T29" s="374"/>
      <c r="U29" s="373">
        <f>SUM(U28:V28)</f>
        <v>268</v>
      </c>
      <c r="V29" s="374"/>
      <c r="W29" s="373">
        <f>SUM(W28:X28)</f>
        <v>0</v>
      </c>
      <c r="X29" s="374"/>
      <c r="Y29" s="373">
        <f>SUM(Y28:Z28)</f>
        <v>0</v>
      </c>
      <c r="Z29" s="374"/>
      <c r="AA29" s="375">
        <f>SUM(AA28:AB28)</f>
        <v>0</v>
      </c>
      <c r="AB29" s="358"/>
      <c r="AC29" s="373">
        <f>SUM(AC28:AD28)</f>
        <v>0</v>
      </c>
      <c r="AD29" s="374"/>
      <c r="AE29" s="373">
        <f>SUM(AE28:AF28)</f>
        <v>0</v>
      </c>
      <c r="AF29" s="374"/>
      <c r="AG29" s="373">
        <f>SUM(AG28:AH28)</f>
        <v>0</v>
      </c>
      <c r="AH29" s="374"/>
      <c r="AI29" s="373">
        <f>SUM(AI28:AJ28)</f>
        <v>0</v>
      </c>
      <c r="AJ29" s="374"/>
      <c r="AK29" s="373">
        <f>SUM(AK28:AL28)</f>
        <v>0</v>
      </c>
      <c r="AL29" s="374"/>
      <c r="AM29" s="4"/>
      <c r="AN29" s="4"/>
      <c r="AO29" s="55"/>
      <c r="AP29" s="4"/>
      <c r="AQ29" s="4"/>
      <c r="AR29" s="4"/>
      <c r="AS29" s="4"/>
      <c r="AT29" s="4"/>
      <c r="AU29" s="4"/>
      <c r="AV29" s="4"/>
      <c r="AW29" s="4"/>
      <c r="AX29" s="4"/>
      <c r="AY29" s="4"/>
      <c r="AZ29" s="4"/>
      <c r="BA29" s="4"/>
    </row>
    <row r="30" spans="1:53" ht="13.5" customHeight="1" x14ac:dyDescent="0.2">
      <c r="A30" s="55"/>
      <c r="B30" s="4"/>
      <c r="C30" s="4"/>
      <c r="D30" s="4"/>
      <c r="E30" s="92" t="s">
        <v>103</v>
      </c>
      <c r="F30" s="93"/>
      <c r="G30" s="360">
        <f>IF(G29=0,0,RANK(G29,$G$29:$AL$29))</f>
        <v>1</v>
      </c>
      <c r="H30" s="344"/>
      <c r="I30" s="360">
        <f>IF(I29=0,0,RANK(I29,$G$29:$AL$29))</f>
        <v>6</v>
      </c>
      <c r="J30" s="344"/>
      <c r="K30" s="360">
        <f>IF(K29=0,0,RANK(K29,$G$29:$AL$29))</f>
        <v>7</v>
      </c>
      <c r="L30" s="344"/>
      <c r="M30" s="360">
        <f>IF(M29=0,0,RANK(M29,$G$29:$AL$29))</f>
        <v>5</v>
      </c>
      <c r="N30" s="344"/>
      <c r="O30" s="360">
        <f>IF(O29=0,0,RANK(O29,$G$29:$AL$29))</f>
        <v>3</v>
      </c>
      <c r="P30" s="344"/>
      <c r="Q30" s="360">
        <f>IF(Q29=0,0,RANK(Q29,$G$29:$AL$29))</f>
        <v>8</v>
      </c>
      <c r="R30" s="344"/>
      <c r="S30" s="360">
        <f>IF(S29=0,0,RANK(S29,$G$29:$AL$29))</f>
        <v>2</v>
      </c>
      <c r="T30" s="344"/>
      <c r="U30" s="360">
        <f>IF(U29=0,0,RANK(U29,$G$29:$AL$29))</f>
        <v>4</v>
      </c>
      <c r="V30" s="344"/>
      <c r="W30" s="360">
        <f>IF(W29=0,0,RANK(W29,$G$29:$AL$29))</f>
        <v>0</v>
      </c>
      <c r="X30" s="344"/>
      <c r="Y30" s="360">
        <f>IF(Y29=0,0,RANK(Y29,$G$29:$AL$29))</f>
        <v>0</v>
      </c>
      <c r="Z30" s="344"/>
      <c r="AA30" s="360">
        <f>IF(AA29=0,0,RANK(AA29,$G$29:$AL$29))</f>
        <v>0</v>
      </c>
      <c r="AB30" s="344"/>
      <c r="AC30" s="360">
        <f>IF(AC29=0,0,RANK(AC29,$G$29:$AL$29))</f>
        <v>0</v>
      </c>
      <c r="AD30" s="344"/>
      <c r="AE30" s="360">
        <f>IF(AE29=0,0,RANK(AE29,$G$29:$AL$29))</f>
        <v>0</v>
      </c>
      <c r="AF30" s="344"/>
      <c r="AG30" s="360">
        <f>IF(AG29=0,0,RANK(AG29,$G$29:$AL$29))</f>
        <v>0</v>
      </c>
      <c r="AH30" s="344"/>
      <c r="AI30" s="360">
        <f>IF(AI29=0,0,RANK(AI29,$G$29:$AL$29))</f>
        <v>0</v>
      </c>
      <c r="AJ30" s="344"/>
      <c r="AK30" s="360">
        <f>IF(AK29=0,0,RANK(AK29,$G$29:$AL$29))</f>
        <v>0</v>
      </c>
      <c r="AL30" s="344"/>
      <c r="AM30" s="4"/>
      <c r="AN30" s="4"/>
      <c r="AO30" s="55"/>
      <c r="AP30" s="4"/>
      <c r="AQ30" s="4"/>
      <c r="AR30" s="4"/>
      <c r="AS30" s="4"/>
      <c r="AT30" s="4"/>
      <c r="AU30" s="4"/>
      <c r="AV30" s="4"/>
      <c r="AW30" s="4"/>
      <c r="AX30" s="4"/>
      <c r="AY30" s="4"/>
      <c r="AZ30" s="4"/>
      <c r="BA30" s="4"/>
    </row>
    <row r="31" spans="1:53" ht="12.75" customHeight="1" x14ac:dyDescent="0.2">
      <c r="A31" s="55"/>
      <c r="B31" s="4"/>
      <c r="C31" s="363"/>
      <c r="D31" s="318"/>
      <c r="E31" s="318"/>
      <c r="F31" s="318"/>
      <c r="G31" s="4"/>
      <c r="H31" s="4"/>
      <c r="I31" s="4"/>
      <c r="J31" s="4"/>
      <c r="K31" s="4"/>
      <c r="L31" s="4"/>
      <c r="M31" s="361" t="s">
        <v>104</v>
      </c>
      <c r="N31" s="362"/>
      <c r="O31" s="362"/>
      <c r="P31" s="362"/>
      <c r="Q31" s="362"/>
      <c r="R31" s="362"/>
      <c r="S31" s="362"/>
      <c r="T31" s="362"/>
      <c r="U31" s="362"/>
      <c r="V31" s="362"/>
      <c r="W31" s="4"/>
      <c r="X31" s="4"/>
      <c r="Y31" s="4"/>
      <c r="Z31" s="4"/>
      <c r="AA31" s="4"/>
      <c r="AB31" s="4"/>
      <c r="AC31" s="361" t="s">
        <v>105</v>
      </c>
      <c r="AD31" s="362"/>
      <c r="AE31" s="362"/>
      <c r="AF31" s="362"/>
      <c r="AG31" s="362"/>
      <c r="AH31" s="362"/>
      <c r="AI31" s="362"/>
      <c r="AJ31" s="362"/>
      <c r="AK31" s="362"/>
      <c r="AL31" s="362"/>
      <c r="AM31" s="4"/>
      <c r="AN31" s="4"/>
      <c r="AO31" s="55"/>
      <c r="AP31" s="4"/>
      <c r="AQ31" s="4"/>
      <c r="AR31" s="4"/>
      <c r="AS31" s="4"/>
      <c r="AT31" s="4"/>
      <c r="AU31" s="4"/>
      <c r="AV31" s="4"/>
      <c r="AW31" s="4"/>
      <c r="AX31" s="4"/>
      <c r="AY31" s="4"/>
      <c r="AZ31" s="4"/>
      <c r="BA31" s="4"/>
    </row>
    <row r="32" spans="1:53" ht="12.75" customHeight="1" x14ac:dyDescent="0.2">
      <c r="A32" s="55"/>
      <c r="B32" s="4"/>
      <c r="C32" s="318"/>
      <c r="D32" s="318"/>
      <c r="E32" s="318"/>
      <c r="F32" s="318"/>
      <c r="G32" s="94"/>
      <c r="H32" s="94"/>
      <c r="I32" s="94"/>
      <c r="J32" s="94"/>
      <c r="K32" s="94"/>
      <c r="L32" s="4"/>
      <c r="M32" s="318"/>
      <c r="N32" s="318"/>
      <c r="O32" s="318"/>
      <c r="P32" s="318"/>
      <c r="Q32" s="318"/>
      <c r="R32" s="318"/>
      <c r="S32" s="318"/>
      <c r="T32" s="318"/>
      <c r="U32" s="318"/>
      <c r="V32" s="318"/>
      <c r="W32" s="4"/>
      <c r="X32" s="4"/>
      <c r="Y32" s="4"/>
      <c r="Z32" s="4"/>
      <c r="AA32" s="4"/>
      <c r="AB32" s="4"/>
      <c r="AC32" s="318"/>
      <c r="AD32" s="318"/>
      <c r="AE32" s="318"/>
      <c r="AF32" s="318"/>
      <c r="AG32" s="318"/>
      <c r="AH32" s="318"/>
      <c r="AI32" s="318"/>
      <c r="AJ32" s="318"/>
      <c r="AK32" s="318"/>
      <c r="AL32" s="318"/>
      <c r="AM32" s="4"/>
      <c r="AN32" s="4"/>
      <c r="AO32" s="55"/>
      <c r="AP32" s="4"/>
      <c r="AQ32" s="4"/>
      <c r="AR32" s="4"/>
      <c r="AS32" s="4"/>
      <c r="AT32" s="4"/>
      <c r="AU32" s="4"/>
      <c r="AV32" s="4"/>
      <c r="AW32" s="4"/>
      <c r="AX32" s="4"/>
      <c r="AY32" s="4"/>
      <c r="AZ32" s="4"/>
      <c r="BA32" s="4"/>
    </row>
    <row r="33" spans="1:53" ht="12.75" customHeight="1" x14ac:dyDescent="0.2">
      <c r="A33" s="55"/>
      <c r="B33" s="4"/>
      <c r="C33" s="4"/>
      <c r="D33" s="4"/>
      <c r="E33" s="95"/>
      <c r="F33" s="95"/>
      <c r="G33" s="94"/>
      <c r="H33" s="94"/>
      <c r="I33" s="94"/>
      <c r="J33" s="94"/>
      <c r="K33" s="94"/>
      <c r="L33" s="4"/>
      <c r="M33" s="318"/>
      <c r="N33" s="318"/>
      <c r="O33" s="318"/>
      <c r="P33" s="318"/>
      <c r="Q33" s="318"/>
      <c r="R33" s="318"/>
      <c r="S33" s="318"/>
      <c r="T33" s="318"/>
      <c r="U33" s="318"/>
      <c r="V33" s="318"/>
      <c r="W33" s="4"/>
      <c r="X33" s="4"/>
      <c r="Y33" s="4"/>
      <c r="Z33" s="4"/>
      <c r="AA33" s="4"/>
      <c r="AB33" s="4"/>
      <c r="AC33" s="318"/>
      <c r="AD33" s="318"/>
      <c r="AE33" s="318"/>
      <c r="AF33" s="318"/>
      <c r="AG33" s="318"/>
      <c r="AH33" s="318"/>
      <c r="AI33" s="318"/>
      <c r="AJ33" s="318"/>
      <c r="AK33" s="318"/>
      <c r="AL33" s="318"/>
      <c r="AM33" s="4"/>
      <c r="AN33" s="4"/>
      <c r="AO33" s="55"/>
      <c r="AP33" s="4"/>
      <c r="AQ33" s="4"/>
      <c r="AR33" s="4"/>
      <c r="AS33" s="4"/>
      <c r="AT33" s="4"/>
      <c r="AU33" s="4"/>
      <c r="AV33" s="4"/>
      <c r="AW33" s="4"/>
      <c r="AX33" s="4"/>
      <c r="AY33" s="4"/>
      <c r="AZ33" s="4"/>
      <c r="BA33" s="4"/>
    </row>
    <row r="34" spans="1:53" ht="14.25" customHeight="1" x14ac:dyDescent="0.2">
      <c r="A34" s="55"/>
      <c r="B34" s="4"/>
      <c r="C34" s="4"/>
      <c r="D34" s="4"/>
      <c r="E34" s="95"/>
      <c r="F34" s="95"/>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55"/>
      <c r="AP34" s="4"/>
      <c r="AQ34" s="4"/>
      <c r="AR34" s="4"/>
      <c r="AS34" s="4"/>
      <c r="AT34" s="4"/>
      <c r="AU34" s="4"/>
      <c r="AV34" s="4"/>
      <c r="AW34" s="4"/>
      <c r="AX34" s="4"/>
      <c r="AY34" s="4"/>
      <c r="AZ34" s="4"/>
      <c r="BA34" s="4"/>
    </row>
    <row r="35" spans="1:53" ht="12.75" customHeight="1" x14ac:dyDescent="0.2">
      <c r="A35" s="5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55"/>
      <c r="AP35" s="4"/>
      <c r="AQ35" s="4"/>
      <c r="AR35" s="4"/>
      <c r="AS35" s="4"/>
      <c r="AT35" s="4"/>
      <c r="AU35" s="4"/>
      <c r="AV35" s="4"/>
      <c r="AW35" s="4"/>
      <c r="AX35" s="4"/>
      <c r="AY35" s="4"/>
      <c r="AZ35" s="4"/>
      <c r="BA35" s="4"/>
    </row>
    <row r="36" spans="1:53" ht="12.75" customHeight="1" x14ac:dyDescent="0.2">
      <c r="A36" s="55"/>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55"/>
      <c r="AP36" s="4"/>
      <c r="AQ36" s="4"/>
      <c r="AR36" s="4"/>
      <c r="AS36" s="4"/>
      <c r="AT36" s="4"/>
      <c r="AU36" s="4"/>
      <c r="AV36" s="4"/>
      <c r="AW36" s="4"/>
      <c r="AX36" s="4"/>
      <c r="AY36" s="4"/>
      <c r="AZ36" s="4"/>
      <c r="BA36" s="4"/>
    </row>
    <row r="37" spans="1:53" ht="12.75" customHeight="1" x14ac:dyDescent="0.2">
      <c r="A37" s="55"/>
      <c r="B37" s="4"/>
      <c r="C37" s="4"/>
      <c r="D37" s="4"/>
      <c r="E37" s="4"/>
      <c r="F37" s="4"/>
      <c r="G37" s="4"/>
      <c r="H37" s="96"/>
      <c r="I37" s="96"/>
      <c r="J37" s="96"/>
      <c r="K37" s="96"/>
      <c r="L37" s="96"/>
      <c r="M37" s="96"/>
      <c r="N37" s="96"/>
      <c r="O37" s="96"/>
      <c r="P37" s="96"/>
      <c r="Q37" s="96"/>
      <c r="R37" s="96"/>
      <c r="S37" s="96"/>
      <c r="T37" s="96"/>
      <c r="U37" s="96"/>
      <c r="V37" s="97"/>
      <c r="W37" s="97"/>
      <c r="X37" s="96"/>
      <c r="Y37" s="96"/>
      <c r="Z37" s="96"/>
      <c r="AA37" s="96"/>
      <c r="AB37" s="96"/>
      <c r="AC37" s="96"/>
      <c r="AD37" s="96"/>
      <c r="AE37" s="96"/>
      <c r="AF37" s="96"/>
      <c r="AG37" s="96"/>
      <c r="AH37" s="96"/>
      <c r="AI37" s="96"/>
      <c r="AJ37" s="96"/>
      <c r="AK37" s="96"/>
      <c r="AL37" s="4"/>
      <c r="AM37" s="4"/>
      <c r="AN37" s="4"/>
      <c r="AO37" s="55"/>
      <c r="AP37" s="4"/>
      <c r="AQ37" s="4"/>
      <c r="AR37" s="4"/>
      <c r="AS37" s="4"/>
      <c r="AT37" s="4"/>
      <c r="AU37" s="4"/>
      <c r="AV37" s="4"/>
      <c r="AW37" s="4"/>
      <c r="AX37" s="4"/>
      <c r="AY37" s="4"/>
      <c r="AZ37" s="4"/>
      <c r="BA37" s="4"/>
    </row>
    <row r="38" spans="1:53" ht="12.75" customHeight="1" x14ac:dyDescent="0.2">
      <c r="A38" s="55"/>
      <c r="B38" s="4"/>
      <c r="C38" s="4"/>
      <c r="D38" s="4"/>
      <c r="E38" s="4"/>
      <c r="F38" s="4"/>
      <c r="G38" s="4"/>
      <c r="H38" s="96"/>
      <c r="I38" s="96"/>
      <c r="J38" s="96"/>
      <c r="K38" s="96"/>
      <c r="L38" s="96"/>
      <c r="M38" s="96"/>
      <c r="N38" s="96"/>
      <c r="O38" s="96"/>
      <c r="P38" s="96"/>
      <c r="Q38" s="96"/>
      <c r="R38" s="96"/>
      <c r="S38" s="96"/>
      <c r="T38" s="96"/>
      <c r="U38" s="96"/>
      <c r="V38" s="97"/>
      <c r="W38" s="97"/>
      <c r="X38" s="96"/>
      <c r="Y38" s="96"/>
      <c r="Z38" s="96"/>
      <c r="AA38" s="96"/>
      <c r="AB38" s="96"/>
      <c r="AC38" s="96"/>
      <c r="AD38" s="96"/>
      <c r="AE38" s="96"/>
      <c r="AF38" s="96"/>
      <c r="AG38" s="96"/>
      <c r="AH38" s="96"/>
      <c r="AI38" s="96"/>
      <c r="AJ38" s="96"/>
      <c r="AK38" s="96"/>
      <c r="AL38" s="4"/>
      <c r="AM38" s="4"/>
      <c r="AN38" s="4"/>
      <c r="AO38" s="55"/>
      <c r="AP38" s="4"/>
      <c r="AQ38" s="4"/>
      <c r="AR38" s="4"/>
      <c r="AS38" s="4"/>
      <c r="AT38" s="4"/>
      <c r="AU38" s="4"/>
      <c r="AV38" s="4"/>
      <c r="AW38" s="4"/>
      <c r="AX38" s="4"/>
      <c r="AY38" s="4"/>
      <c r="AZ38" s="4"/>
      <c r="BA38" s="4"/>
    </row>
    <row r="39" spans="1:53" ht="12.75" customHeight="1" x14ac:dyDescent="0.2">
      <c r="A39" s="55"/>
      <c r="B39" s="55"/>
      <c r="C39" s="55"/>
      <c r="D39" s="55"/>
      <c r="E39" s="55"/>
      <c r="F39" s="55"/>
      <c r="G39" s="55"/>
      <c r="H39" s="98"/>
      <c r="I39" s="98"/>
      <c r="J39" s="98"/>
      <c r="K39" s="98"/>
      <c r="L39" s="98"/>
      <c r="M39" s="98"/>
      <c r="N39" s="98"/>
      <c r="O39" s="98"/>
      <c r="P39" s="98"/>
      <c r="Q39" s="98"/>
      <c r="R39" s="98"/>
      <c r="S39" s="98"/>
      <c r="T39" s="98"/>
      <c r="U39" s="98"/>
      <c r="V39" s="99"/>
      <c r="W39" s="99"/>
      <c r="X39" s="98"/>
      <c r="Y39" s="98"/>
      <c r="Z39" s="98"/>
      <c r="AA39" s="98"/>
      <c r="AB39" s="98"/>
      <c r="AC39" s="98"/>
      <c r="AD39" s="98"/>
      <c r="AE39" s="98"/>
      <c r="AF39" s="98"/>
      <c r="AG39" s="98"/>
      <c r="AH39" s="98"/>
      <c r="AI39" s="98"/>
      <c r="AJ39" s="98"/>
      <c r="AK39" s="98"/>
      <c r="AL39" s="55"/>
      <c r="AM39" s="55"/>
      <c r="AN39" s="55"/>
      <c r="AO39" s="55"/>
      <c r="AP39" s="4"/>
      <c r="AQ39" s="4"/>
      <c r="AR39" s="4"/>
      <c r="AS39" s="4"/>
      <c r="AT39" s="4"/>
      <c r="AU39" s="4"/>
      <c r="AV39" s="4"/>
      <c r="AW39" s="4"/>
      <c r="AX39" s="4"/>
      <c r="AY39" s="4"/>
      <c r="AZ39" s="4"/>
      <c r="BA39" s="4"/>
    </row>
    <row r="40" spans="1:53" ht="12.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1:53" ht="12.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1:53" ht="12.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1:53" ht="12.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1:53" ht="12.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1:53" ht="12.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1:53" ht="12.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1:53" ht="12.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1:53" ht="12.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1:53" ht="12.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1:53" ht="12.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1:53" ht="12.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1:53" ht="12.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row>
    <row r="53" spans="1:53" ht="12.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row>
    <row r="54" spans="1:53" ht="12.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1:53" ht="12.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1:53" ht="12.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row>
    <row r="57" spans="1:53" ht="12.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row>
    <row r="58" spans="1:53" ht="12.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row>
    <row r="59" spans="1:53" ht="12.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row>
    <row r="60" spans="1:53" ht="12.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row>
    <row r="61" spans="1:53" ht="12.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row>
    <row r="62" spans="1:53" ht="12.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row>
    <row r="63" spans="1:53" ht="12.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row>
    <row r="64" spans="1:53" ht="12.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row>
    <row r="65" spans="1:53" ht="12.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row>
    <row r="66" spans="1:53" ht="12.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row>
    <row r="67" spans="1:53" ht="12.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row>
    <row r="68" spans="1:53" ht="12.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row>
    <row r="69" spans="1:53" ht="12.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row>
    <row r="70" spans="1:53" ht="12.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row>
    <row r="71" spans="1:53" ht="12.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row>
    <row r="72" spans="1:53" ht="12.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row>
    <row r="73" spans="1:53" ht="12.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row>
    <row r="74" spans="1:53" ht="12.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row>
    <row r="75" spans="1:53" ht="12.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row>
    <row r="76" spans="1:53" ht="12.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row>
    <row r="77" spans="1:53" ht="12.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row>
    <row r="78" spans="1:53" ht="12.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row>
    <row r="79" spans="1:53" ht="12.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row>
    <row r="80" spans="1:53" ht="12.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row>
    <row r="81" spans="1:53" ht="12.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row>
    <row r="82" spans="1:53" ht="12.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row>
    <row r="83" spans="1:53" ht="12.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row>
    <row r="84" spans="1:53" ht="12.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row>
    <row r="85" spans="1:53" ht="12.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row>
    <row r="86" spans="1:53" ht="12.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row>
    <row r="87" spans="1:53" ht="12.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row>
    <row r="88" spans="1:53" ht="12.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row>
    <row r="89" spans="1:53" ht="12.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row>
    <row r="90" spans="1:53" ht="12.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row>
    <row r="91" spans="1:53" ht="12.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row>
    <row r="92" spans="1:53" ht="12.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row>
    <row r="93" spans="1:53" ht="12.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row>
    <row r="94" spans="1:53" ht="12.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row>
    <row r="95" spans="1:53" ht="12.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row>
    <row r="96" spans="1:53" ht="12.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row>
    <row r="97" spans="1:53" ht="12.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row>
    <row r="98" spans="1:53" ht="12.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row>
    <row r="99" spans="1:53" ht="12.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row>
    <row r="100" spans="1:53" ht="12.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row>
    <row r="101" spans="1:53" ht="12.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row>
    <row r="102" spans="1:53" ht="12.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row>
    <row r="103" spans="1:53" ht="12.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row>
    <row r="104" spans="1:53" ht="12.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row>
    <row r="105" spans="1:53" ht="12.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row>
    <row r="106" spans="1:53" ht="12.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row>
    <row r="107" spans="1:53" ht="12.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row>
    <row r="108" spans="1:53" ht="12.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row>
    <row r="109" spans="1:53" ht="12.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row>
    <row r="110" spans="1:53" ht="12.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row>
    <row r="111" spans="1:53" ht="12.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row>
    <row r="112" spans="1:53" ht="12.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row>
    <row r="113" spans="1:53" ht="12.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row>
    <row r="114" spans="1:53" ht="12.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row>
    <row r="115" spans="1:53" ht="12.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row>
    <row r="116" spans="1:53" ht="12.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row>
    <row r="117" spans="1:53" ht="12.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row>
    <row r="118" spans="1:53" ht="12.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row>
    <row r="119" spans="1:53" ht="12.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row>
    <row r="120" spans="1:53" ht="12.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row>
    <row r="121" spans="1:53" ht="12.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row>
    <row r="122" spans="1:53" ht="12.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row>
    <row r="123" spans="1:53" ht="12.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row>
    <row r="124" spans="1:53" ht="12.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row>
    <row r="125" spans="1:53" ht="12.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row>
    <row r="126" spans="1:53" ht="12.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row>
    <row r="127" spans="1:53" ht="12.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row>
    <row r="128" spans="1:53" ht="12.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row>
    <row r="129" spans="1:53" ht="12.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row>
    <row r="130" spans="1:53" ht="12.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row>
    <row r="131" spans="1:53" ht="12.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row>
    <row r="132" spans="1:53" ht="12.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row>
    <row r="133" spans="1:53" ht="12.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row>
    <row r="134" spans="1:53" ht="12.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row>
    <row r="135" spans="1:53" ht="12.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row>
    <row r="136" spans="1:53" ht="12.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row>
    <row r="137" spans="1:53" ht="12.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row>
    <row r="138" spans="1:53" ht="12.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row>
    <row r="139" spans="1:53" ht="12.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row>
    <row r="140" spans="1:53" ht="12.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row>
    <row r="141" spans="1:53" ht="12.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row>
    <row r="142" spans="1:53" ht="12.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row>
    <row r="143" spans="1:53" ht="12.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row>
    <row r="144" spans="1:53" ht="12.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row>
    <row r="145" spans="1:53" ht="12.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row>
    <row r="146" spans="1:53" ht="12.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row>
    <row r="147" spans="1:53" ht="12.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row>
    <row r="148" spans="1:53" ht="12.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row>
    <row r="149" spans="1:53" ht="12.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row>
    <row r="150" spans="1:53" ht="12.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row>
    <row r="151" spans="1:53" ht="12.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row>
    <row r="152" spans="1:53" ht="12.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row>
    <row r="153" spans="1:53" ht="12.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row>
    <row r="154" spans="1:53" ht="12.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row>
    <row r="155" spans="1:53" ht="12.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row>
    <row r="156" spans="1:53" ht="12.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row>
    <row r="157" spans="1:53" ht="12.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row>
    <row r="158" spans="1:53" ht="12.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row>
    <row r="159" spans="1:53" ht="12.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row>
    <row r="160" spans="1:53" ht="12.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row>
    <row r="161" spans="1:53" ht="12.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row>
    <row r="162" spans="1:53" ht="12.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row>
    <row r="163" spans="1:53" ht="12.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row>
    <row r="164" spans="1:53" ht="12.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row>
    <row r="165" spans="1:53" ht="12.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row>
    <row r="166" spans="1:53" ht="12.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row>
    <row r="167" spans="1:53" ht="12.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row>
    <row r="168" spans="1:53" ht="12.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row>
    <row r="169" spans="1:53" ht="12.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row>
    <row r="170" spans="1:53" ht="12.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row>
    <row r="171" spans="1:53" ht="12.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row>
    <row r="172" spans="1:53" ht="12.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row>
    <row r="173" spans="1:53" ht="12.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row>
    <row r="174" spans="1:53" ht="12.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row>
    <row r="175" spans="1:53" ht="12.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row>
    <row r="176" spans="1:53" ht="12.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row>
    <row r="177" spans="1:53" ht="12.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row>
    <row r="178" spans="1:53" ht="12.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row>
    <row r="179" spans="1:53" ht="12.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row>
    <row r="180" spans="1:53" ht="12.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row>
    <row r="181" spans="1:53" ht="12.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row>
    <row r="182" spans="1:53" ht="12.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row>
    <row r="183" spans="1:53" ht="12.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row>
    <row r="184" spans="1:53" ht="12.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row>
    <row r="185" spans="1:53" ht="12.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row>
    <row r="186" spans="1:53" ht="12.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row>
    <row r="187" spans="1:53" ht="12.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row>
    <row r="188" spans="1:53" ht="12.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row>
    <row r="189" spans="1:53" ht="12.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row>
    <row r="190" spans="1:53" ht="12.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row>
    <row r="191" spans="1:53" ht="12.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row>
    <row r="192" spans="1:53" ht="12.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row>
    <row r="193" spans="1:53" ht="12.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row>
    <row r="194" spans="1:53" ht="12.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row>
    <row r="195" spans="1:53" ht="12.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row>
    <row r="196" spans="1:53" ht="12.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row>
    <row r="197" spans="1:53" ht="12.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row>
    <row r="198" spans="1:53" ht="12.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row>
    <row r="199" spans="1:53" ht="12.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row>
    <row r="200" spans="1:53" ht="12.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row>
    <row r="201" spans="1:53" ht="12.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row>
    <row r="202" spans="1:53" ht="12.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row>
    <row r="203" spans="1:53" ht="12.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row>
    <row r="204" spans="1:53" ht="12.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row>
    <row r="205" spans="1:53" ht="12.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row>
    <row r="206" spans="1:53" ht="12.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row>
    <row r="207" spans="1:53" ht="12.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row>
    <row r="208" spans="1:53" ht="12.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row>
    <row r="209" spans="1:53" ht="12.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row>
    <row r="210" spans="1:53" ht="12.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row>
    <row r="211" spans="1:53" ht="12.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row>
    <row r="212" spans="1:53" ht="12.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row>
    <row r="213" spans="1:53" ht="12.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row>
    <row r="214" spans="1:53" ht="12.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row>
    <row r="215" spans="1:53" ht="12.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row>
    <row r="216" spans="1:53" ht="12.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row>
    <row r="217" spans="1:53" ht="12.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row>
    <row r="218" spans="1:53" ht="12.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row>
    <row r="219" spans="1:53" ht="12.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row>
    <row r="220" spans="1:53" ht="12.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row>
    <row r="221" spans="1:53" ht="12.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row>
    <row r="222" spans="1:53" ht="12.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row>
    <row r="223" spans="1:53" ht="12.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row>
    <row r="224" spans="1:53" ht="12.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row>
    <row r="225" spans="1:53" ht="12.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row>
    <row r="226" spans="1:53" ht="12.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row>
    <row r="227" spans="1:53" ht="12.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row>
    <row r="228" spans="1:53" ht="12.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row>
    <row r="229" spans="1:53" ht="12.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row>
    <row r="230" spans="1:53" ht="12.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row>
    <row r="231" spans="1:53" ht="12.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row>
    <row r="232" spans="1:53" ht="12.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row>
    <row r="233" spans="1:53" ht="12.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row>
    <row r="234" spans="1:53" ht="12.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row>
    <row r="235" spans="1:53" ht="12.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row>
    <row r="236" spans="1:53" ht="12.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row>
    <row r="237" spans="1:53" ht="12.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row>
    <row r="238" spans="1:53" ht="12.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row>
    <row r="239" spans="1:53" ht="12.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row>
    <row r="240" spans="1:53" ht="12.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row>
    <row r="241" spans="1:53" ht="12.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row>
    <row r="242" spans="1:53" ht="12.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row>
    <row r="243" spans="1:53" ht="12.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row>
    <row r="244" spans="1:53" ht="12.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row>
    <row r="245" spans="1:53" ht="12.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row>
    <row r="246" spans="1:53" ht="12.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row>
    <row r="247" spans="1:53" ht="12.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row>
    <row r="248" spans="1:53" ht="12.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row>
    <row r="249" spans="1:53" ht="12.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row>
    <row r="250" spans="1:53" ht="12.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row>
    <row r="251" spans="1:53" ht="12.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row>
    <row r="252" spans="1:53" ht="12.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row>
    <row r="253" spans="1:53" ht="12.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row>
    <row r="254" spans="1:53" ht="12.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row>
    <row r="255" spans="1:53" ht="12.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row>
    <row r="256" spans="1:53" ht="12.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row>
    <row r="257" spans="1:53" ht="12.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row>
    <row r="258" spans="1:53" ht="12.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row>
    <row r="259" spans="1:53" ht="12.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row>
    <row r="260" spans="1:53" ht="12.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row>
    <row r="261" spans="1:53" ht="12.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row>
    <row r="262" spans="1:53" ht="12.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row>
    <row r="263" spans="1:53" ht="12.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row>
    <row r="264" spans="1:53" ht="12.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row>
    <row r="265" spans="1:53" ht="12.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row>
    <row r="266" spans="1:53" ht="12.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row>
    <row r="267" spans="1:53" ht="12.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row>
    <row r="268" spans="1:53" ht="12.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row>
    <row r="269" spans="1:53" ht="12.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row>
    <row r="270" spans="1:53" ht="12.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row>
    <row r="271" spans="1:53" ht="12.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row>
    <row r="272" spans="1:53" ht="12.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row>
    <row r="273" spans="1:53" ht="12.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row>
    <row r="274" spans="1:53" ht="12.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row>
    <row r="275" spans="1:53" ht="12.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row>
    <row r="276" spans="1:53" ht="12.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row>
    <row r="277" spans="1:53" ht="12.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row>
    <row r="278" spans="1:53" ht="12.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row>
    <row r="279" spans="1:53" ht="12.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row>
    <row r="280" spans="1:53" ht="12.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row>
    <row r="281" spans="1:53" ht="12.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row>
    <row r="282" spans="1:53" ht="12.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row>
    <row r="283" spans="1:53" ht="12.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row>
    <row r="284" spans="1:53" ht="12.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row>
    <row r="285" spans="1:53" ht="12.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row>
    <row r="286" spans="1:53" ht="12.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row>
    <row r="287" spans="1:53" ht="12.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row>
    <row r="288" spans="1:53" ht="12.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row>
    <row r="289" spans="1:53" ht="12.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row>
    <row r="290" spans="1:53" ht="12.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row>
    <row r="291" spans="1:53" ht="12.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row>
    <row r="292" spans="1:53" ht="12.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row>
    <row r="293" spans="1:53" ht="12.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row>
    <row r="294" spans="1:53" ht="12.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row>
    <row r="295" spans="1:53" ht="12.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row>
    <row r="296" spans="1:53" ht="12.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row>
    <row r="297" spans="1:53" ht="12.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row>
    <row r="298" spans="1:53" ht="12.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row>
    <row r="299" spans="1:53" ht="12.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row>
    <row r="300" spans="1:53" ht="12.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row>
    <row r="301" spans="1:53" ht="12.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row>
    <row r="302" spans="1:53" ht="12.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row>
    <row r="303" spans="1:53" ht="12.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row>
    <row r="304" spans="1:53" ht="12.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row>
    <row r="305" spans="1:53" ht="12.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row>
    <row r="306" spans="1:53" ht="12.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row>
    <row r="307" spans="1:53" ht="12.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row>
    <row r="308" spans="1:53" ht="12.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row>
    <row r="309" spans="1:53" ht="12.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row>
    <row r="310" spans="1:53" ht="12.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row>
    <row r="311" spans="1:53" ht="12.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row>
    <row r="312" spans="1:53" ht="12.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row>
    <row r="313" spans="1:53" ht="12.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row>
    <row r="314" spans="1:53" ht="12.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row>
    <row r="315" spans="1:53" ht="12.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row>
    <row r="316" spans="1:53" ht="12.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row>
    <row r="317" spans="1:53" ht="12.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row>
    <row r="318" spans="1:53" ht="12.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row>
    <row r="319" spans="1:53" ht="12.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row>
    <row r="320" spans="1:53" ht="12.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row>
    <row r="321" spans="1:53" ht="12.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row>
    <row r="322" spans="1:53" ht="12.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row>
    <row r="323" spans="1:53" ht="12.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row>
    <row r="324" spans="1:53" ht="12.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row>
    <row r="325" spans="1:53" ht="12.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row>
    <row r="326" spans="1:53" ht="12.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row>
    <row r="327" spans="1:53" ht="12.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row>
    <row r="328" spans="1:53" ht="12.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row>
    <row r="329" spans="1:53" ht="12.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row>
    <row r="330" spans="1:53" ht="12.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row>
    <row r="331" spans="1:53" ht="12.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row>
    <row r="332" spans="1:53" ht="12.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row>
    <row r="333" spans="1:53" ht="12.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row>
    <row r="334" spans="1:53" ht="12.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row>
    <row r="335" spans="1:53" ht="12.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row>
    <row r="336" spans="1:53" ht="12.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row>
    <row r="337" spans="1:53" ht="12.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row>
    <row r="338" spans="1:53" ht="12.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row>
    <row r="339" spans="1:53" ht="12.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row>
    <row r="340" spans="1:53" ht="12.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row>
    <row r="341" spans="1:53" ht="12.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row>
    <row r="342" spans="1:53" ht="12.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row>
    <row r="343" spans="1:53" ht="12.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row>
    <row r="344" spans="1:53" ht="12.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row>
    <row r="345" spans="1:53" ht="12.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row>
    <row r="346" spans="1:53" ht="12.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row>
    <row r="347" spans="1:53" ht="12.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row>
    <row r="348" spans="1:53" ht="12.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row>
    <row r="349" spans="1:53" ht="12.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row>
    <row r="350" spans="1:53" ht="12.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row>
    <row r="351" spans="1:53" ht="12.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row>
    <row r="352" spans="1:53" ht="12.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row>
    <row r="353" spans="1:53" ht="12.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row>
    <row r="354" spans="1:53" ht="12.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row>
    <row r="355" spans="1:53" ht="12.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row>
    <row r="356" spans="1:53" ht="12.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row>
    <row r="357" spans="1:53" ht="12.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row>
    <row r="358" spans="1:53" ht="12.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row>
    <row r="359" spans="1:53" ht="12.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row>
    <row r="360" spans="1:53" ht="12.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row>
    <row r="361" spans="1:53" ht="12.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row>
    <row r="362" spans="1:53" ht="12.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row>
    <row r="363" spans="1:53" ht="12.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row>
    <row r="364" spans="1:53" ht="12.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row>
    <row r="365" spans="1:53" ht="12.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row>
    <row r="366" spans="1:53" ht="12.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row>
    <row r="367" spans="1:53" ht="12.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row>
    <row r="368" spans="1:53" ht="12.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row>
    <row r="369" spans="1:53" ht="12.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row>
    <row r="370" spans="1:53" ht="12.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row>
    <row r="371" spans="1:53" ht="12.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row>
    <row r="372" spans="1:53" ht="12.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row>
    <row r="373" spans="1:53" ht="12.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row>
    <row r="374" spans="1:53" ht="12.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row>
    <row r="375" spans="1:53" ht="12.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row>
    <row r="376" spans="1:53" ht="12.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row>
    <row r="377" spans="1:53" ht="12.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row>
    <row r="378" spans="1:53" ht="12.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row>
    <row r="379" spans="1:53" ht="12.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row>
    <row r="380" spans="1:53" ht="12.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row>
    <row r="381" spans="1:53" ht="12.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row>
    <row r="382" spans="1:53" ht="12.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row>
    <row r="383" spans="1:53" ht="12.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row>
    <row r="384" spans="1:53" ht="12.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row>
    <row r="385" spans="1:53" ht="12.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row>
    <row r="386" spans="1:53" ht="12.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row>
    <row r="387" spans="1:53" ht="12.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row>
    <row r="388" spans="1:53" ht="12.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row>
    <row r="389" spans="1:53" ht="12.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row>
    <row r="390" spans="1:53" ht="12.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row>
    <row r="391" spans="1:53" ht="12.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row>
    <row r="392" spans="1:53" ht="12.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row>
    <row r="393" spans="1:53" ht="12.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row>
    <row r="394" spans="1:53" ht="12.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row>
    <row r="395" spans="1:53" ht="12.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row>
    <row r="396" spans="1:53" ht="12.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row>
    <row r="397" spans="1:53" ht="12.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row>
    <row r="398" spans="1:53" ht="12.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row>
    <row r="399" spans="1:53" ht="12.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row>
    <row r="400" spans="1:53" ht="12.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row>
    <row r="401" spans="1:53" ht="12.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row>
    <row r="402" spans="1:53" ht="12.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row>
    <row r="403" spans="1:53" ht="12.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row>
    <row r="404" spans="1:53" ht="12.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row>
    <row r="405" spans="1:53" ht="12.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row>
    <row r="406" spans="1:53" ht="12.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row>
    <row r="407" spans="1:53" ht="12.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row>
    <row r="408" spans="1:53" ht="12.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row>
    <row r="409" spans="1:53" ht="12.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row>
    <row r="410" spans="1:53" ht="12.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row>
    <row r="411" spans="1:53" ht="12.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row>
    <row r="412" spans="1:53" ht="12.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row>
    <row r="413" spans="1:53" ht="12.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row>
    <row r="414" spans="1:53" ht="12.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row>
    <row r="415" spans="1:53" ht="12.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row>
    <row r="416" spans="1:53" ht="12.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row>
    <row r="417" spans="1:53" ht="12.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row>
    <row r="418" spans="1:53" ht="12.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row>
    <row r="419" spans="1:53" ht="12.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row>
    <row r="420" spans="1:53" ht="12.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row>
    <row r="421" spans="1:53" ht="12.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row>
    <row r="422" spans="1:53" ht="12.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row>
    <row r="423" spans="1:53" ht="12.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row>
    <row r="424" spans="1:53" ht="12.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row>
    <row r="425" spans="1:53" ht="12.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row>
    <row r="426" spans="1:53" ht="12.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row>
    <row r="427" spans="1:53" ht="12.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row>
    <row r="428" spans="1:53" ht="12.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row>
    <row r="429" spans="1:53" ht="12.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row>
    <row r="430" spans="1:53" ht="12.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row>
    <row r="431" spans="1:53" ht="12.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row>
    <row r="432" spans="1:53" ht="12.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row>
    <row r="433" spans="1:53" ht="12.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row>
    <row r="434" spans="1:53" ht="12.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row>
    <row r="435" spans="1:53" ht="12.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row>
    <row r="436" spans="1:53" ht="12.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row>
    <row r="437" spans="1:53" ht="12.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row>
    <row r="438" spans="1:53" ht="12.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row>
    <row r="439" spans="1:53" ht="12.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row>
    <row r="440" spans="1:53" ht="12.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row>
    <row r="441" spans="1:53" ht="12.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row>
    <row r="442" spans="1:53" ht="12.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row>
    <row r="443" spans="1:53" ht="12.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row>
    <row r="444" spans="1:53" ht="12.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row>
    <row r="445" spans="1:53" ht="12.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row>
    <row r="446" spans="1:53" ht="12.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row>
    <row r="447" spans="1:53" ht="12.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row>
    <row r="448" spans="1:53" ht="12.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row>
    <row r="449" spans="1:53" ht="12.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row>
    <row r="450" spans="1:53" ht="12.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row>
    <row r="451" spans="1:53" ht="12.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row>
    <row r="452" spans="1:53" ht="12.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row>
    <row r="453" spans="1:53" ht="12.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row>
    <row r="454" spans="1:53" ht="12.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row>
    <row r="455" spans="1:53" ht="12.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row>
    <row r="456" spans="1:53" ht="12.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row>
    <row r="457" spans="1:53" ht="12.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row>
    <row r="458" spans="1:53" ht="12.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row>
    <row r="459" spans="1:53" ht="12.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row>
    <row r="460" spans="1:53" ht="12.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row>
    <row r="461" spans="1:53" ht="12.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row>
    <row r="462" spans="1:53" ht="12.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row>
    <row r="463" spans="1:53" ht="12.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row>
    <row r="464" spans="1:53" ht="12.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row>
    <row r="465" spans="1:53" ht="12.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row>
    <row r="466" spans="1:53" ht="12.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row>
    <row r="467" spans="1:53" ht="12.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row>
    <row r="468" spans="1:53" ht="12.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row>
    <row r="469" spans="1:53" ht="12.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row>
    <row r="470" spans="1:53" ht="12.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row>
    <row r="471" spans="1:53" ht="12.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row>
    <row r="472" spans="1:53" ht="12.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row>
    <row r="473" spans="1:53" ht="12.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row>
    <row r="474" spans="1:53" ht="12.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row>
    <row r="475" spans="1:53" ht="12.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row>
    <row r="476" spans="1:53" ht="12.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row>
    <row r="477" spans="1:53" ht="12.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row>
    <row r="478" spans="1:53" ht="12.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row>
    <row r="479" spans="1:53" ht="12.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row>
    <row r="480" spans="1:53" ht="12.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row>
    <row r="481" spans="1:53" ht="12.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row>
    <row r="482" spans="1:53" ht="12.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row>
    <row r="483" spans="1:53" ht="12.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row>
    <row r="484" spans="1:53" ht="12.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row>
    <row r="485" spans="1:53" ht="12.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row>
    <row r="486" spans="1:53" ht="12.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row>
    <row r="487" spans="1:53" ht="12.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row>
    <row r="488" spans="1:53" ht="12.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row>
    <row r="489" spans="1:53" ht="12.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row>
    <row r="490" spans="1:53" ht="12.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row>
    <row r="491" spans="1:53" ht="12.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row>
    <row r="492" spans="1:53" ht="12.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row>
    <row r="493" spans="1:53" ht="12.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row>
    <row r="494" spans="1:53" ht="12.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row>
    <row r="495" spans="1:53" ht="12.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row>
    <row r="496" spans="1:53" ht="12.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row>
    <row r="497" spans="1:53" ht="12.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row>
    <row r="498" spans="1:53" ht="12.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row>
    <row r="499" spans="1:53" ht="12.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row>
    <row r="500" spans="1:53" ht="12.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row>
    <row r="501" spans="1:53" ht="12.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row>
    <row r="502" spans="1:53" ht="12.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row>
    <row r="503" spans="1:53" ht="12.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row>
    <row r="504" spans="1:53" ht="12.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row>
    <row r="505" spans="1:53" ht="12.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row>
    <row r="506" spans="1:53" ht="12.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row>
    <row r="507" spans="1:53" ht="12.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row>
    <row r="508" spans="1:53" ht="12.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row>
    <row r="509" spans="1:53" ht="12.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row>
    <row r="510" spans="1:53" ht="12.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row>
    <row r="511" spans="1:53" ht="12.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row>
    <row r="512" spans="1:53" ht="12.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row>
    <row r="513" spans="1:53" ht="12.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row>
    <row r="514" spans="1:53" ht="12.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row>
    <row r="515" spans="1:53" ht="12.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row>
    <row r="516" spans="1:53" ht="12.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row>
    <row r="517" spans="1:53" ht="12.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row>
    <row r="518" spans="1:53" ht="12.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row>
    <row r="519" spans="1:53" ht="12.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row>
    <row r="520" spans="1:53" ht="12.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row>
    <row r="521" spans="1:53" ht="12.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row>
    <row r="522" spans="1:53" ht="12.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row>
    <row r="523" spans="1:53" ht="12.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row>
    <row r="524" spans="1:53" ht="12.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row>
    <row r="525" spans="1:53" ht="12.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row>
    <row r="526" spans="1:53" ht="12.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row>
    <row r="527" spans="1:53" ht="12.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row>
    <row r="528" spans="1:53" ht="12.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row>
    <row r="529" spans="1:53" ht="12.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row>
    <row r="530" spans="1:53" ht="12.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row>
    <row r="531" spans="1:53" ht="12.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row>
    <row r="532" spans="1:53" ht="12.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row>
    <row r="533" spans="1:53" ht="12.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row>
    <row r="534" spans="1:53" ht="12.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row>
    <row r="535" spans="1:53" ht="12.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row>
    <row r="536" spans="1:53" ht="12.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row>
    <row r="537" spans="1:53" ht="12.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row>
    <row r="538" spans="1:53" ht="12.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row>
    <row r="539" spans="1:53" ht="12.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row>
    <row r="540" spans="1:53" ht="12.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row>
    <row r="541" spans="1:53" ht="12.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row>
    <row r="542" spans="1:53" ht="12.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row>
    <row r="543" spans="1:53" ht="12.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row>
    <row r="544" spans="1:53" ht="12.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row>
    <row r="545" spans="1:53" ht="12.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row>
    <row r="546" spans="1:53" ht="12.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row>
    <row r="547" spans="1:53" ht="12.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row>
    <row r="548" spans="1:53" ht="12.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row>
    <row r="549" spans="1:53" ht="12.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row>
    <row r="550" spans="1:53" ht="12.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row>
    <row r="551" spans="1:53" ht="12.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row>
    <row r="552" spans="1:53" ht="12.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row>
    <row r="553" spans="1:53" ht="12.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row>
    <row r="554" spans="1:53" ht="12.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row>
    <row r="555" spans="1:53" ht="12.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row>
    <row r="556" spans="1:53" ht="12.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row>
    <row r="557" spans="1:53" ht="12.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row>
    <row r="558" spans="1:53" ht="12.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row>
    <row r="559" spans="1:53" ht="12.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row>
    <row r="560" spans="1:53" ht="12.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row>
    <row r="561" spans="1:53" ht="12.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row>
    <row r="562" spans="1:53" ht="12.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row>
    <row r="563" spans="1:53" ht="12.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row>
    <row r="564" spans="1:53" ht="12.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row>
    <row r="565" spans="1:53" ht="12.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row>
    <row r="566" spans="1:53" ht="12.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row>
    <row r="567" spans="1:53" ht="12.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row>
    <row r="568" spans="1:53" ht="12.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row>
    <row r="569" spans="1:53" ht="12.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row>
    <row r="570" spans="1:53" ht="12.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row>
    <row r="571" spans="1:53" ht="12.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row>
    <row r="572" spans="1:53" ht="12.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row>
    <row r="573" spans="1:53" ht="12.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row>
    <row r="574" spans="1:53" ht="12.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row>
    <row r="575" spans="1:53" ht="12.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row>
    <row r="576" spans="1:53" ht="12.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row>
    <row r="577" spans="1:53" ht="12.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row>
    <row r="578" spans="1:53" ht="12.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row>
    <row r="579" spans="1:53" ht="12.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row>
    <row r="580" spans="1:53" ht="12.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row>
    <row r="581" spans="1:53" ht="12.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row>
    <row r="582" spans="1:53" ht="12.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row>
    <row r="583" spans="1:53" ht="12.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row>
    <row r="584" spans="1:53" ht="12.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row>
    <row r="585" spans="1:53" ht="12.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row>
    <row r="586" spans="1:53" ht="12.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row>
    <row r="587" spans="1:53" ht="12.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row>
    <row r="588" spans="1:53" ht="12.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row>
    <row r="589" spans="1:53" ht="12.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row>
    <row r="590" spans="1:53" ht="12.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row>
    <row r="591" spans="1:53" ht="12.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row>
    <row r="592" spans="1:53" ht="12.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row>
    <row r="593" spans="1:53" ht="12.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row>
    <row r="594" spans="1:53" ht="12.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row>
    <row r="595" spans="1:53" ht="12.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row>
    <row r="596" spans="1:53" ht="12.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row>
    <row r="597" spans="1:53" ht="12.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row>
    <row r="598" spans="1:53" ht="12.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row>
    <row r="599" spans="1:53" ht="12.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row>
    <row r="600" spans="1:53" ht="12.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row>
    <row r="601" spans="1:53" ht="12.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row>
    <row r="602" spans="1:53" ht="12.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row>
    <row r="603" spans="1:53" ht="12.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row>
    <row r="604" spans="1:53" ht="12.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row>
    <row r="605" spans="1:53" ht="12.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row>
    <row r="606" spans="1:53" ht="12.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row>
    <row r="607" spans="1:53" ht="12.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row>
    <row r="608" spans="1:53" ht="12.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row>
    <row r="609" spans="1:53" ht="12.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row>
    <row r="610" spans="1:53" ht="12.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row>
    <row r="611" spans="1:53" ht="12.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row>
    <row r="612" spans="1:53" ht="12.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row>
    <row r="613" spans="1:53" ht="12.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row>
    <row r="614" spans="1:53" ht="12.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row>
    <row r="615" spans="1:53" ht="12.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row>
    <row r="616" spans="1:53" ht="12.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row>
    <row r="617" spans="1:53" ht="12.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row>
    <row r="618" spans="1:53" ht="12.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row>
    <row r="619" spans="1:53" ht="12.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row>
    <row r="620" spans="1:53" ht="12.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row>
    <row r="621" spans="1:53" ht="12.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row>
    <row r="622" spans="1:53" ht="12.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row>
    <row r="623" spans="1:53" ht="12.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row>
    <row r="624" spans="1:53" ht="12.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row>
    <row r="625" spans="1:53" ht="12.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row>
    <row r="626" spans="1:53" ht="12.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row>
    <row r="627" spans="1:53" ht="12.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row>
    <row r="628" spans="1:53" ht="12.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row>
    <row r="629" spans="1:53" ht="12.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row>
    <row r="630" spans="1:53" ht="12.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row>
    <row r="631" spans="1:53" ht="12.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row>
    <row r="632" spans="1:53" ht="12.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row>
    <row r="633" spans="1:53" ht="12.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row>
    <row r="634" spans="1:53" ht="12.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row>
    <row r="635" spans="1:53" ht="12.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row>
    <row r="636" spans="1:53" ht="12.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row>
    <row r="637" spans="1:53" ht="12.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row>
    <row r="638" spans="1:53" ht="12.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row>
    <row r="639" spans="1:53" ht="12.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row>
    <row r="640" spans="1:53" ht="12.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row>
    <row r="641" spans="1:53" ht="12.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row>
    <row r="642" spans="1:53" ht="12.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row>
    <row r="643" spans="1:53" ht="12.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row>
    <row r="644" spans="1:53" ht="12.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row>
    <row r="645" spans="1:53" ht="12.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row>
    <row r="646" spans="1:53" ht="12.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row>
    <row r="647" spans="1:53" ht="12.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row>
    <row r="648" spans="1:53" ht="12.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row>
    <row r="649" spans="1:53" ht="12.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row>
    <row r="650" spans="1:53" ht="12.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row>
    <row r="651" spans="1:53" ht="12.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row>
    <row r="652" spans="1:53" ht="12.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row>
    <row r="653" spans="1:53" ht="12.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row>
    <row r="654" spans="1:53" ht="12.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row>
    <row r="655" spans="1:53" ht="12.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row>
    <row r="656" spans="1:53" ht="12.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row>
    <row r="657" spans="1:53" ht="12.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row>
    <row r="658" spans="1:53" ht="12.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row>
    <row r="659" spans="1:53" ht="12.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row>
    <row r="660" spans="1:53" ht="12.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row>
    <row r="661" spans="1:53" ht="12.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row>
    <row r="662" spans="1:53" ht="12.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row>
    <row r="663" spans="1:53" ht="12.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row>
    <row r="664" spans="1:53" ht="12.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row>
    <row r="665" spans="1:53" ht="12.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row>
    <row r="666" spans="1:53" ht="12.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row>
    <row r="667" spans="1:53" ht="12.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row>
    <row r="668" spans="1:53" ht="12.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row>
    <row r="669" spans="1:53" ht="12.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row>
    <row r="670" spans="1:53" ht="12.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row>
    <row r="671" spans="1:53" ht="12.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row>
    <row r="672" spans="1:53" ht="12.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row>
    <row r="673" spans="1:53" ht="12.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row>
    <row r="674" spans="1:53" ht="12.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row>
    <row r="675" spans="1:53" ht="12.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row>
    <row r="676" spans="1:53" ht="12.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row>
    <row r="677" spans="1:53" ht="12.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row>
    <row r="678" spans="1:53" ht="12.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row>
    <row r="679" spans="1:53" ht="12.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row>
    <row r="680" spans="1:53" ht="12.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row>
    <row r="681" spans="1:53" ht="12.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row>
    <row r="682" spans="1:53" ht="12.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row>
    <row r="683" spans="1:53" ht="12.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row>
    <row r="684" spans="1:53" ht="12.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row>
    <row r="685" spans="1:53" ht="12.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row>
    <row r="686" spans="1:53" ht="12.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row>
    <row r="687" spans="1:53" ht="12.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row>
    <row r="688" spans="1:53" ht="12.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row>
    <row r="689" spans="1:53" ht="12.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row>
    <row r="690" spans="1:53" ht="12.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row>
    <row r="691" spans="1:53" ht="12.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row>
    <row r="692" spans="1:53" ht="12.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row>
    <row r="693" spans="1:53" ht="12.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row>
    <row r="694" spans="1:53" ht="12.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row>
    <row r="695" spans="1:53" ht="12.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row>
    <row r="696" spans="1:53" ht="12.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row>
    <row r="697" spans="1:53" ht="12.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row>
    <row r="698" spans="1:53" ht="12.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row>
    <row r="699" spans="1:53" ht="12.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row>
    <row r="700" spans="1:53" ht="12.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row>
    <row r="701" spans="1:53" ht="12.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row>
    <row r="702" spans="1:53" ht="12.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row>
    <row r="703" spans="1:53" ht="12.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row>
    <row r="704" spans="1:53" ht="12.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row>
    <row r="705" spans="1:53" ht="12.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row>
    <row r="706" spans="1:53" ht="12.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row>
    <row r="707" spans="1:53" ht="12.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row>
    <row r="708" spans="1:53" ht="12.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row>
    <row r="709" spans="1:53" ht="12.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row>
    <row r="710" spans="1:53" ht="12.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row>
    <row r="711" spans="1:53" ht="12.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row>
    <row r="712" spans="1:53" ht="12.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row>
    <row r="713" spans="1:53" ht="12.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row>
    <row r="714" spans="1:53" ht="12.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row>
    <row r="715" spans="1:53" ht="12.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row>
    <row r="716" spans="1:53" ht="12.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row>
    <row r="717" spans="1:53" ht="12.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row>
    <row r="718" spans="1:53" ht="12.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row>
    <row r="719" spans="1:53" ht="12.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row>
    <row r="720" spans="1:53" ht="12.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row>
    <row r="721" spans="1:53" ht="12.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row>
    <row r="722" spans="1:53" ht="12.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row>
    <row r="723" spans="1:53" ht="12.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row>
    <row r="724" spans="1:53" ht="12.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row>
    <row r="725" spans="1:53" ht="12.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row>
    <row r="726" spans="1:53" ht="12.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row>
    <row r="727" spans="1:53" ht="12.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row>
    <row r="728" spans="1:53" ht="12.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row>
    <row r="729" spans="1:53" ht="12.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row>
    <row r="730" spans="1:53" ht="12.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row>
    <row r="731" spans="1:53" ht="12.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row>
    <row r="732" spans="1:53" ht="12.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row>
    <row r="733" spans="1:53" ht="12.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row>
    <row r="734" spans="1:53" ht="12.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row>
    <row r="735" spans="1:53" ht="12.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row>
    <row r="736" spans="1:53" ht="12.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row>
    <row r="737" spans="1:53" ht="12.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row>
    <row r="738" spans="1:53" ht="12.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row>
    <row r="739" spans="1:53" ht="12.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row>
    <row r="740" spans="1:53" ht="12.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row>
    <row r="741" spans="1:53" ht="12.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row>
    <row r="742" spans="1:53" ht="12.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row>
    <row r="743" spans="1:53" ht="12.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row>
    <row r="744" spans="1:53" ht="12.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row>
    <row r="745" spans="1:53" ht="12.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row>
    <row r="746" spans="1:53" ht="12.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row>
    <row r="747" spans="1:53" ht="12.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row>
    <row r="748" spans="1:53" ht="12.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row>
    <row r="749" spans="1:53" ht="12.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row>
    <row r="750" spans="1:53" ht="12.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row>
    <row r="751" spans="1:53" ht="12.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row>
    <row r="752" spans="1:53" ht="12.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row>
    <row r="753" spans="1:53" ht="12.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row>
    <row r="754" spans="1:53" ht="12.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row>
    <row r="755" spans="1:53" ht="12.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row>
    <row r="756" spans="1:53" ht="12.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row>
    <row r="757" spans="1:53" ht="12.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row>
    <row r="758" spans="1:53" ht="12.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row>
    <row r="759" spans="1:53" ht="12.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row>
    <row r="760" spans="1:53" ht="12.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row>
    <row r="761" spans="1:53" ht="12.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row>
    <row r="762" spans="1:53" ht="12.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row>
    <row r="763" spans="1:53" ht="12.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row>
    <row r="764" spans="1:53" ht="12.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row>
    <row r="765" spans="1:53" ht="12.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row>
    <row r="766" spans="1:53" ht="12.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row>
    <row r="767" spans="1:53" ht="12.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row>
    <row r="768" spans="1:53" ht="12.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row>
    <row r="769" spans="1:53" ht="12.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row>
    <row r="770" spans="1:53" ht="12.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row>
    <row r="771" spans="1:53" ht="12.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row>
    <row r="772" spans="1:53" ht="12.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row>
    <row r="773" spans="1:53" ht="12.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row>
    <row r="774" spans="1:53" ht="12.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row>
    <row r="775" spans="1:53" ht="12.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row>
    <row r="776" spans="1:53" ht="12.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row>
    <row r="777" spans="1:53" ht="12.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row>
    <row r="778" spans="1:53" ht="12.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row>
    <row r="779" spans="1:53" ht="12.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row>
    <row r="780" spans="1:53" ht="12.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row>
    <row r="781" spans="1:53" ht="12.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row>
    <row r="782" spans="1:53" ht="12.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row>
    <row r="783" spans="1:53" ht="12.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row>
    <row r="784" spans="1:53" ht="12.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row>
    <row r="785" spans="1:53" ht="12.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row>
    <row r="786" spans="1:53" ht="12.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row>
    <row r="787" spans="1:53" ht="12.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row>
    <row r="788" spans="1:53" ht="12.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row>
    <row r="789" spans="1:53" ht="12.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row>
    <row r="790" spans="1:53" ht="12.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row>
    <row r="791" spans="1:53" ht="12.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row>
    <row r="792" spans="1:53" ht="12.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row>
    <row r="793" spans="1:53" ht="12.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row>
    <row r="794" spans="1:53" ht="12.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row>
    <row r="795" spans="1:53" ht="12.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row>
    <row r="796" spans="1:53" ht="12.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row>
    <row r="797" spans="1:53" ht="12.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row>
    <row r="798" spans="1:53" ht="12.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row>
    <row r="799" spans="1:53" ht="12.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row>
    <row r="800" spans="1:53" ht="12.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row>
    <row r="801" spans="1:53" ht="12.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row>
    <row r="802" spans="1:53" ht="12.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row>
    <row r="803" spans="1:53" ht="12.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row>
    <row r="804" spans="1:53" ht="12.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row>
    <row r="805" spans="1:53" ht="12.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row>
    <row r="806" spans="1:53" ht="12.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row>
    <row r="807" spans="1:53" ht="12.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row>
    <row r="808" spans="1:53" ht="12.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row>
    <row r="809" spans="1:53" ht="12.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row>
    <row r="810" spans="1:53" ht="12.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row>
    <row r="811" spans="1:53" ht="12.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row>
    <row r="812" spans="1:53" ht="12.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row>
    <row r="813" spans="1:53" ht="12.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row>
    <row r="814" spans="1:53" ht="12.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row>
    <row r="815" spans="1:53" ht="12.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row>
    <row r="816" spans="1:53" ht="12.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row>
    <row r="817" spans="1:53" ht="12.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row>
    <row r="818" spans="1:53" ht="12.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row>
    <row r="819" spans="1:53" ht="12.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row>
    <row r="820" spans="1:53" ht="12.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row>
    <row r="821" spans="1:53" ht="12.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row>
    <row r="822" spans="1:53" ht="12.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row>
    <row r="823" spans="1:53" ht="12.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row>
    <row r="824" spans="1:53" ht="12.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row>
    <row r="825" spans="1:53" ht="12.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row>
    <row r="826" spans="1:53" ht="12.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row>
    <row r="827" spans="1:53" ht="12.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row>
    <row r="828" spans="1:53" ht="12.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row>
    <row r="829" spans="1:53" ht="12.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row>
    <row r="830" spans="1:53" ht="12.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row>
    <row r="831" spans="1:53" ht="12.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row>
    <row r="832" spans="1:53" ht="12.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row>
    <row r="833" spans="1:53" ht="12.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row>
    <row r="834" spans="1:53" ht="12.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row>
    <row r="835" spans="1:53" ht="12.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row>
    <row r="836" spans="1:53" ht="12.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row>
    <row r="837" spans="1:53" ht="12.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row>
    <row r="838" spans="1:53" ht="12.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row>
    <row r="839" spans="1:53" ht="12.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row>
    <row r="840" spans="1:53" ht="12.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row>
    <row r="841" spans="1:53" ht="12.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row>
    <row r="842" spans="1:53" ht="12.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row>
    <row r="843" spans="1:53" ht="12.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row>
    <row r="844" spans="1:53" ht="12.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row>
    <row r="845" spans="1:53" ht="12.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row>
    <row r="846" spans="1:53" ht="12.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row>
    <row r="847" spans="1:53" ht="12.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row>
    <row r="848" spans="1:53" ht="12.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row>
    <row r="849" spans="1:53" ht="12.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row>
    <row r="850" spans="1:53" ht="12.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row>
    <row r="851" spans="1:53" ht="12.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row>
    <row r="852" spans="1:53" ht="12.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row>
    <row r="853" spans="1:53" ht="12.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row>
    <row r="854" spans="1:53" ht="12.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row>
    <row r="855" spans="1:53" ht="12.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row>
    <row r="856" spans="1:53" ht="12.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row>
    <row r="857" spans="1:53" ht="12.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row>
    <row r="858" spans="1:53" ht="12.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row>
    <row r="859" spans="1:53" ht="12.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row>
    <row r="860" spans="1:53" ht="12.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row>
    <row r="861" spans="1:53" ht="12.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row>
    <row r="862" spans="1:53" ht="12.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row>
    <row r="863" spans="1:53" ht="12.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row>
    <row r="864" spans="1:53" ht="12.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row>
    <row r="865" spans="1:53" ht="12.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row>
    <row r="866" spans="1:53" ht="12.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row>
    <row r="867" spans="1:53" ht="12.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row>
    <row r="868" spans="1:53" ht="12.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row>
    <row r="869" spans="1:53" ht="12.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row>
    <row r="870" spans="1:53" ht="12.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row>
    <row r="871" spans="1:53" ht="12.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row>
    <row r="872" spans="1:53" ht="12.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row>
    <row r="873" spans="1:53" ht="12.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row>
    <row r="874" spans="1:53" ht="12.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row>
    <row r="875" spans="1:53" ht="12.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row>
    <row r="876" spans="1:53" ht="12.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row>
    <row r="877" spans="1:53" ht="12.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row>
    <row r="878" spans="1:53" ht="12.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row>
    <row r="879" spans="1:53" ht="12.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row>
    <row r="880" spans="1:53" ht="12.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row>
    <row r="881" spans="1:53" ht="12.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row>
    <row r="882" spans="1:53" ht="12.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row>
    <row r="883" spans="1:53" ht="12.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row>
    <row r="884" spans="1:53" ht="12.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row>
    <row r="885" spans="1:53" ht="12.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row>
    <row r="886" spans="1:53" ht="12.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row>
    <row r="887" spans="1:53" ht="12.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row>
    <row r="888" spans="1:53" ht="12.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row>
    <row r="889" spans="1:53" ht="12.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row>
    <row r="890" spans="1:53" ht="12.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row>
    <row r="891" spans="1:53" ht="12.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row>
    <row r="892" spans="1:53" ht="12.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row>
    <row r="893" spans="1:53" ht="12.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row>
    <row r="894" spans="1:53" ht="12.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row>
    <row r="895" spans="1:53" ht="12.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row>
    <row r="896" spans="1:53" ht="12.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row>
    <row r="897" spans="1:53" ht="12.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row>
    <row r="898" spans="1:53" ht="12.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row>
    <row r="899" spans="1:53" ht="12.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row>
    <row r="900" spans="1:53" ht="12.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row>
    <row r="901" spans="1:53" ht="12.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row>
    <row r="902" spans="1:53" ht="12.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row>
    <row r="903" spans="1:53" ht="12.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row>
    <row r="904" spans="1:53" ht="12.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row>
    <row r="905" spans="1:53" ht="12.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row>
    <row r="906" spans="1:53" ht="12.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row>
    <row r="907" spans="1:53" ht="12.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row>
    <row r="908" spans="1:53" ht="12.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row>
    <row r="909" spans="1:53" ht="12.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row>
    <row r="910" spans="1:53" ht="12.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row>
    <row r="911" spans="1:53" ht="12.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row>
    <row r="912" spans="1:53" ht="12.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row>
    <row r="913" spans="1:53" ht="12.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row>
    <row r="914" spans="1:53" ht="12.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row>
    <row r="915" spans="1:53" ht="12.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row>
    <row r="916" spans="1:53" ht="12.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row>
    <row r="917" spans="1:53" ht="12.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row>
    <row r="918" spans="1:53" ht="12.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row>
    <row r="919" spans="1:53" ht="12.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row>
    <row r="920" spans="1:53" ht="12.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row>
    <row r="921" spans="1:53" ht="12.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row>
    <row r="922" spans="1:53" ht="12.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row>
    <row r="923" spans="1:53" ht="12.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row>
    <row r="924" spans="1:53" ht="12.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row>
    <row r="925" spans="1:53" ht="12.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row>
    <row r="926" spans="1:53" ht="12.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row>
    <row r="927" spans="1:53" ht="12.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row>
    <row r="928" spans="1:53" ht="12.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row>
    <row r="929" spans="1:53" ht="12.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row>
    <row r="930" spans="1:53" ht="12.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row>
    <row r="931" spans="1:53" ht="12.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row>
    <row r="932" spans="1:53" ht="12.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row>
    <row r="933" spans="1:53" ht="12.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row>
    <row r="934" spans="1:53" ht="12.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row>
    <row r="935" spans="1:53" ht="12.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row>
    <row r="936" spans="1:53" ht="12.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row>
    <row r="937" spans="1:53" ht="12.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row>
    <row r="938" spans="1:53" ht="12.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row>
    <row r="939" spans="1:53" ht="12.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row>
    <row r="940" spans="1:53" ht="12.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row>
    <row r="941" spans="1:53" ht="12.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row>
    <row r="942" spans="1:53" ht="12.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row>
    <row r="943" spans="1:53" ht="12.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row>
    <row r="944" spans="1:53" ht="12.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row>
    <row r="945" spans="1:53" ht="12.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row>
    <row r="946" spans="1:53" ht="12.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row>
    <row r="947" spans="1:53" ht="12.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row>
    <row r="948" spans="1:53" ht="12.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row>
    <row r="949" spans="1:53" ht="12.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row>
    <row r="950" spans="1:53" ht="12.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row>
    <row r="951" spans="1:53" ht="12.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row>
    <row r="952" spans="1:53" ht="12.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row>
    <row r="953" spans="1:53" ht="12.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row>
    <row r="954" spans="1:53" ht="12.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row>
    <row r="955" spans="1:53" ht="12.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row>
    <row r="956" spans="1:53" ht="12.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row>
    <row r="957" spans="1:53" ht="12.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row>
    <row r="958" spans="1:53" ht="12.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row>
    <row r="959" spans="1:53" ht="12.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row>
    <row r="960" spans="1:53" ht="12.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row>
    <row r="961" spans="1:53" ht="12.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row>
    <row r="962" spans="1:53" ht="12.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row>
    <row r="963" spans="1:53" ht="12.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row>
    <row r="964" spans="1:53" ht="12.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row>
    <row r="965" spans="1:53" ht="12.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row>
    <row r="966" spans="1:53" ht="12.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row>
    <row r="967" spans="1:53" ht="12.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row>
    <row r="968" spans="1:53" ht="12.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row>
    <row r="969" spans="1:53" ht="12.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row>
    <row r="970" spans="1:53" ht="12.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row>
    <row r="971" spans="1:53" ht="12.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row>
    <row r="972" spans="1:53" ht="12.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row>
    <row r="973" spans="1:53" ht="12.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row>
    <row r="974" spans="1:53" ht="12.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row>
    <row r="975" spans="1:53" ht="12.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row>
    <row r="976" spans="1:53" ht="12.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row>
    <row r="977" spans="1:53" ht="12.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row>
    <row r="978" spans="1:53" ht="12.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row>
    <row r="979" spans="1:53" ht="12.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row>
    <row r="980" spans="1:53" ht="12.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row>
    <row r="981" spans="1:53" ht="12.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row>
    <row r="982" spans="1:53" ht="12.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row>
    <row r="983" spans="1:53" ht="12.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row>
    <row r="984" spans="1:53" ht="12.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row>
    <row r="985" spans="1:53" ht="12.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row>
    <row r="986" spans="1:53" ht="12.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row>
    <row r="987" spans="1:53" ht="12.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row>
    <row r="988" spans="1:53" ht="12.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row>
    <row r="989" spans="1:53" ht="12.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row>
    <row r="990" spans="1:53" ht="12.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row>
    <row r="991" spans="1:53" ht="12.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row>
    <row r="992" spans="1:53" ht="12.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row>
    <row r="993" spans="1:53" ht="12.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row>
    <row r="994" spans="1:53" ht="12.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row>
    <row r="995" spans="1:53" ht="12.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row>
    <row r="996" spans="1:53" ht="12.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row>
    <row r="997" spans="1:53" ht="12.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row>
    <row r="998" spans="1:53" ht="12.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row>
    <row r="999" spans="1:53" ht="12.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row>
    <row r="1000" spans="1:53" ht="12.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row>
  </sheetData>
  <mergeCells count="124">
    <mergeCell ref="I30:J30"/>
    <mergeCell ref="K30:L30"/>
    <mergeCell ref="M30:N30"/>
    <mergeCell ref="O30:P30"/>
    <mergeCell ref="Q30:R30"/>
    <mergeCell ref="S30:T30"/>
    <mergeCell ref="Y29:Z29"/>
    <mergeCell ref="AA29:AB29"/>
    <mergeCell ref="AC29:AD29"/>
    <mergeCell ref="E26:F26"/>
    <mergeCell ref="E27:F27"/>
    <mergeCell ref="G29:H29"/>
    <mergeCell ref="I29:J29"/>
    <mergeCell ref="K29:L29"/>
    <mergeCell ref="M29:N29"/>
    <mergeCell ref="O29:P29"/>
    <mergeCell ref="C31:F32"/>
    <mergeCell ref="G8:H8"/>
    <mergeCell ref="D11:D18"/>
    <mergeCell ref="E11:F11"/>
    <mergeCell ref="E12:F12"/>
    <mergeCell ref="E13:F13"/>
    <mergeCell ref="E14:F14"/>
    <mergeCell ref="E15:F15"/>
    <mergeCell ref="E18:F18"/>
    <mergeCell ref="E24:F24"/>
    <mergeCell ref="E25:F25"/>
    <mergeCell ref="E16:F16"/>
    <mergeCell ref="E17:F17"/>
    <mergeCell ref="D20:D27"/>
    <mergeCell ref="E20:F20"/>
    <mergeCell ref="E21:F21"/>
    <mergeCell ref="E22:F22"/>
    <mergeCell ref="E23:F23"/>
    <mergeCell ref="G30:H30"/>
    <mergeCell ref="G6:H6"/>
    <mergeCell ref="I6:J6"/>
    <mergeCell ref="G7:H7"/>
    <mergeCell ref="I7:J7"/>
    <mergeCell ref="I8:J8"/>
    <mergeCell ref="AI30:AJ30"/>
    <mergeCell ref="AK30:AL30"/>
    <mergeCell ref="AC31:AL33"/>
    <mergeCell ref="U30:V30"/>
    <mergeCell ref="M31:V33"/>
    <mergeCell ref="W30:X30"/>
    <mergeCell ref="Y30:Z30"/>
    <mergeCell ref="AA30:AB30"/>
    <mergeCell ref="AC30:AD30"/>
    <mergeCell ref="AE30:AF30"/>
    <mergeCell ref="AG30:AH30"/>
    <mergeCell ref="AE29:AF29"/>
    <mergeCell ref="AG29:AH29"/>
    <mergeCell ref="AI29:AJ29"/>
    <mergeCell ref="AK29:AL29"/>
    <mergeCell ref="Q29:R29"/>
    <mergeCell ref="S29:T29"/>
    <mergeCell ref="U29:V29"/>
    <mergeCell ref="W29:X29"/>
    <mergeCell ref="AG6:AH6"/>
    <mergeCell ref="AI6:AJ6"/>
    <mergeCell ref="AK6:AL6"/>
    <mergeCell ref="AG7:AH7"/>
    <mergeCell ref="AI7:AJ7"/>
    <mergeCell ref="AK7:AL7"/>
    <mergeCell ref="AG8:AH8"/>
    <mergeCell ref="AI8:AJ8"/>
    <mergeCell ref="AK8:AL8"/>
    <mergeCell ref="S6:T6"/>
    <mergeCell ref="U6:V6"/>
    <mergeCell ref="S7:T7"/>
    <mergeCell ref="U7:V7"/>
    <mergeCell ref="S8:T8"/>
    <mergeCell ref="U8:V8"/>
    <mergeCell ref="W5:X5"/>
    <mergeCell ref="Y5:Z5"/>
    <mergeCell ref="W6:X6"/>
    <mergeCell ref="Y6:Z6"/>
    <mergeCell ref="W7:X7"/>
    <mergeCell ref="Y7:Z7"/>
    <mergeCell ref="W8:X8"/>
    <mergeCell ref="Y8:Z8"/>
    <mergeCell ref="K6:L6"/>
    <mergeCell ref="M6:N6"/>
    <mergeCell ref="K7:L7"/>
    <mergeCell ref="M7:N7"/>
    <mergeCell ref="K8:L8"/>
    <mergeCell ref="M8:N8"/>
    <mergeCell ref="O5:P5"/>
    <mergeCell ref="Q5:R5"/>
    <mergeCell ref="O6:P6"/>
    <mergeCell ref="Q6:R6"/>
    <mergeCell ref="O7:P7"/>
    <mergeCell ref="Q7:R7"/>
    <mergeCell ref="O8:P8"/>
    <mergeCell ref="Q8:R8"/>
    <mergeCell ref="AA8:AB8"/>
    <mergeCell ref="AC8:AD8"/>
    <mergeCell ref="AE8:AF8"/>
    <mergeCell ref="AA5:AB5"/>
    <mergeCell ref="AC5:AD5"/>
    <mergeCell ref="AA6:AB6"/>
    <mergeCell ref="AC6:AD6"/>
    <mergeCell ref="AA7:AB7"/>
    <mergeCell ref="AC7:AD7"/>
    <mergeCell ref="AE7:AF7"/>
    <mergeCell ref="AE5:AF5"/>
    <mergeCell ref="AE6:AF6"/>
    <mergeCell ref="AI5:AJ5"/>
    <mergeCell ref="AK5:AL5"/>
    <mergeCell ref="C1:F1"/>
    <mergeCell ref="G1:V3"/>
    <mergeCell ref="W1:AL3"/>
    <mergeCell ref="C3:E3"/>
    <mergeCell ref="C4:F5"/>
    <mergeCell ref="G4:V4"/>
    <mergeCell ref="W4:AL4"/>
    <mergeCell ref="K5:L5"/>
    <mergeCell ref="M5:N5"/>
    <mergeCell ref="S5:T5"/>
    <mergeCell ref="U5:V5"/>
    <mergeCell ref="AG5:AH5"/>
    <mergeCell ref="G5:H5"/>
    <mergeCell ref="I5:J5"/>
  </mergeCells>
  <conditionalFormatting sqref="G30:AL30">
    <cfRule type="cellIs" dxfId="17" priority="1" operator="equal">
      <formula>1</formula>
    </cfRule>
  </conditionalFormatting>
  <conditionalFormatting sqref="G30:AL30">
    <cfRule type="cellIs" dxfId="16" priority="2" operator="equal">
      <formula>2</formula>
    </cfRule>
  </conditionalFormatting>
  <conditionalFormatting sqref="G30:AL30">
    <cfRule type="cellIs" dxfId="15" priority="3" operator="equal">
      <formula>3</formula>
    </cfRule>
  </conditionalFormatting>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BZ1000"/>
  <sheetViews>
    <sheetView showGridLines="0" topLeftCell="AC4" zoomScale="80" zoomScaleNormal="80" workbookViewId="0">
      <selection activeCell="AZ24" sqref="AZ24"/>
    </sheetView>
  </sheetViews>
  <sheetFormatPr defaultColWidth="12.5703125" defaultRowHeight="15" customHeight="1" x14ac:dyDescent="0.2"/>
  <cols>
    <col min="1" max="1" width="4" customWidth="1"/>
    <col min="2" max="2" width="2.42578125" customWidth="1"/>
    <col min="3" max="4" width="6.42578125" customWidth="1"/>
    <col min="5" max="5" width="1.42578125" customWidth="1"/>
    <col min="6" max="6" width="6.140625" customWidth="1"/>
    <col min="7" max="7" width="6.42578125" hidden="1" customWidth="1"/>
    <col min="8" max="9" width="6.140625" customWidth="1"/>
    <col min="10" max="10" width="6.42578125" hidden="1" customWidth="1"/>
    <col min="11" max="12" width="6.140625" customWidth="1"/>
    <col min="13" max="13" width="6.42578125" hidden="1" customWidth="1"/>
    <col min="14" max="15" width="6.140625" customWidth="1"/>
    <col min="16" max="16" width="6.42578125" hidden="1" customWidth="1"/>
    <col min="17" max="18" width="6.140625" customWidth="1"/>
    <col min="19" max="19" width="6.42578125" hidden="1" customWidth="1"/>
    <col min="20" max="21" width="6.140625" customWidth="1"/>
    <col min="22" max="22" width="6.42578125" hidden="1" customWidth="1"/>
    <col min="23" max="24" width="6.140625" customWidth="1"/>
    <col min="25" max="25" width="6.42578125" hidden="1" customWidth="1"/>
    <col min="26" max="27" width="6.140625" customWidth="1"/>
    <col min="28" max="28" width="6.42578125" hidden="1" customWidth="1"/>
    <col min="29" max="29" width="6.140625" customWidth="1"/>
    <col min="30" max="30" width="1.42578125" customWidth="1"/>
    <col min="31" max="32" width="6.42578125" customWidth="1"/>
    <col min="33" max="33" width="1.42578125" customWidth="1"/>
    <col min="34" max="34" width="4.140625" customWidth="1"/>
    <col min="35" max="35" width="6.140625" customWidth="1"/>
    <col min="36" max="36" width="6.42578125" hidden="1" customWidth="1"/>
    <col min="37" max="38" width="6.140625" customWidth="1"/>
    <col min="39" max="39" width="6.42578125" hidden="1" customWidth="1"/>
    <col min="40" max="41" width="6.140625" customWidth="1"/>
    <col min="42" max="42" width="6.42578125" hidden="1" customWidth="1"/>
    <col min="43" max="44" width="6.140625" customWidth="1"/>
    <col min="45" max="45" width="6.42578125" hidden="1" customWidth="1"/>
    <col min="46" max="47" width="6.140625" customWidth="1"/>
    <col min="48" max="48" width="6.42578125" hidden="1" customWidth="1"/>
    <col min="49" max="50" width="6.140625" customWidth="1"/>
    <col min="51" max="51" width="6.42578125" hidden="1" customWidth="1"/>
    <col min="52" max="53" width="6.140625" customWidth="1"/>
    <col min="54" max="54" width="6.42578125" hidden="1" customWidth="1"/>
    <col min="55" max="56" width="6.140625" customWidth="1"/>
    <col min="57" max="57" width="6.42578125" hidden="1" customWidth="1"/>
    <col min="58" max="58" width="6.140625" customWidth="1"/>
    <col min="59" max="59" width="10.7109375" customWidth="1"/>
    <col min="60" max="78" width="6.42578125" customWidth="1"/>
  </cols>
  <sheetData>
    <row r="1" spans="1:78" ht="15.75" customHeight="1" x14ac:dyDescent="0.2">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1"/>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row>
    <row r="2" spans="1:78" ht="15.75" customHeight="1" x14ac:dyDescent="0.2">
      <c r="A2" s="100"/>
      <c r="B2" s="102"/>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4"/>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5"/>
      <c r="BH2" s="100"/>
      <c r="BI2" s="100"/>
      <c r="BJ2" s="100"/>
      <c r="BK2" s="100"/>
      <c r="BL2" s="100"/>
      <c r="BM2" s="100"/>
      <c r="BN2" s="100"/>
      <c r="BO2" s="100"/>
      <c r="BP2" s="100"/>
      <c r="BQ2" s="100"/>
      <c r="BR2" s="100"/>
      <c r="BS2" s="100"/>
      <c r="BT2" s="100"/>
      <c r="BU2" s="100"/>
      <c r="BV2" s="100"/>
      <c r="BW2" s="100"/>
      <c r="BX2" s="100"/>
      <c r="BY2" s="100"/>
      <c r="BZ2" s="100"/>
    </row>
    <row r="3" spans="1:78" ht="54" customHeight="1" x14ac:dyDescent="0.2">
      <c r="A3" s="100"/>
      <c r="B3" s="106"/>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107"/>
      <c r="AI3" s="61"/>
      <c r="AJ3" s="61"/>
      <c r="AK3" s="61"/>
      <c r="AL3" s="61"/>
      <c r="AM3" s="61"/>
      <c r="AN3" s="61"/>
      <c r="AO3" s="61"/>
      <c r="AP3" s="61"/>
      <c r="AQ3" s="61"/>
      <c r="AR3" s="61"/>
      <c r="AS3" s="61"/>
      <c r="AT3" s="61"/>
      <c r="AU3" s="61"/>
      <c r="AV3" s="61"/>
      <c r="AW3" s="61"/>
      <c r="AX3" s="61"/>
      <c r="AY3" s="61"/>
      <c r="AZ3" s="61"/>
      <c r="BA3" s="61"/>
      <c r="BB3" s="61"/>
      <c r="BC3" s="61"/>
      <c r="BD3" s="61"/>
      <c r="BE3" s="61"/>
      <c r="BF3" s="61"/>
      <c r="BG3" s="108"/>
      <c r="BH3" s="100"/>
      <c r="BI3" s="100"/>
      <c r="BJ3" s="100"/>
      <c r="BK3" s="100"/>
      <c r="BL3" s="100"/>
      <c r="BM3" s="100"/>
      <c r="BN3" s="100"/>
      <c r="BO3" s="100"/>
      <c r="BP3" s="100"/>
      <c r="BQ3" s="100"/>
      <c r="BR3" s="100"/>
      <c r="BS3" s="100"/>
      <c r="BT3" s="100"/>
      <c r="BU3" s="100"/>
      <c r="BV3" s="100"/>
      <c r="BW3" s="100"/>
      <c r="BX3" s="100"/>
      <c r="BY3" s="100"/>
      <c r="BZ3" s="100"/>
    </row>
    <row r="4" spans="1:78" ht="28.5" customHeight="1" x14ac:dyDescent="0.2">
      <c r="A4" s="100"/>
      <c r="B4" s="106"/>
      <c r="C4" s="391" t="s">
        <v>9</v>
      </c>
      <c r="D4" s="387"/>
      <c r="E4" s="107"/>
      <c r="F4" s="388" t="str">
        <f>'TEAM NAMES &amp; EVENTS'!U12</f>
        <v>Obstacle Relay</v>
      </c>
      <c r="G4" s="389"/>
      <c r="H4" s="390"/>
      <c r="I4" s="388" t="str">
        <f>'TEAM NAMES &amp; EVENTS'!U13</f>
        <v>1 + 1 Lap Relay</v>
      </c>
      <c r="J4" s="389"/>
      <c r="K4" s="390"/>
      <c r="L4" s="388" t="str">
        <f>'TEAM NAMES &amp; EVENTS'!U14</f>
        <v>2 + 2 Lap Relay</v>
      </c>
      <c r="M4" s="389"/>
      <c r="N4" s="390"/>
      <c r="O4" s="388" t="str">
        <f>'TEAM NAMES &amp; EVENTS'!U15</f>
        <v>6 Lap Paarlauf</v>
      </c>
      <c r="P4" s="389"/>
      <c r="Q4" s="390"/>
      <c r="R4" s="388" t="str">
        <f>'TEAM NAMES &amp; EVENTS'!U16</f>
        <v>Over / Under Relay</v>
      </c>
      <c r="S4" s="389"/>
      <c r="T4" s="390"/>
      <c r="U4" s="388" t="str">
        <f>'TEAM NAMES &amp; EVENTS'!U17</f>
        <v>4 x 1 Lap Relay</v>
      </c>
      <c r="V4" s="389"/>
      <c r="W4" s="390"/>
      <c r="X4" s="388">
        <f>'TEAM NAMES &amp; EVENTS'!U18</f>
        <v>0</v>
      </c>
      <c r="Y4" s="389"/>
      <c r="Z4" s="390"/>
      <c r="AA4" s="388">
        <f>'TEAM NAMES &amp; EVENTS'!U19</f>
        <v>0</v>
      </c>
      <c r="AB4" s="389"/>
      <c r="AC4" s="390"/>
      <c r="AD4" s="109"/>
      <c r="AE4" s="391" t="s">
        <v>9</v>
      </c>
      <c r="AF4" s="387"/>
      <c r="AG4" s="110"/>
      <c r="AH4" s="110"/>
      <c r="AI4" s="385" t="str">
        <f>'TEAM NAMES &amp; EVENTS'!U21</f>
        <v>Chest Push</v>
      </c>
      <c r="AJ4" s="386"/>
      <c r="AK4" s="387"/>
      <c r="AL4" s="385" t="str">
        <f>'TEAM NAMES &amp; EVENTS'!U22</f>
        <v>Speed Bounce</v>
      </c>
      <c r="AM4" s="386"/>
      <c r="AN4" s="387"/>
      <c r="AO4" s="385" t="str">
        <f>'TEAM NAMES &amp; EVENTS'!U23</f>
        <v>Standing Long Jump</v>
      </c>
      <c r="AP4" s="386"/>
      <c r="AQ4" s="387"/>
      <c r="AR4" s="385" t="str">
        <f>'TEAM NAMES &amp; EVENTS'!U24</f>
        <v>Standing Triple Jump</v>
      </c>
      <c r="AS4" s="386"/>
      <c r="AT4" s="387"/>
      <c r="AU4" s="385" t="str">
        <f>'TEAM NAMES &amp; EVENTS'!U25</f>
        <v>Vertical Jump</v>
      </c>
      <c r="AV4" s="386"/>
      <c r="AW4" s="387"/>
      <c r="AX4" s="385" t="str">
        <f>'TEAM NAMES &amp; EVENTS'!U26</f>
        <v>Soft Javelin</v>
      </c>
      <c r="AY4" s="386"/>
      <c r="AZ4" s="387"/>
      <c r="BA4" s="385">
        <f>'TEAM NAMES &amp; EVENTS'!U27</f>
        <v>0</v>
      </c>
      <c r="BB4" s="386"/>
      <c r="BC4" s="387"/>
      <c r="BD4" s="385">
        <f>'TEAM NAMES &amp; EVENTS'!U28</f>
        <v>0</v>
      </c>
      <c r="BE4" s="386"/>
      <c r="BF4" s="387"/>
      <c r="BG4" s="108"/>
      <c r="BH4" s="100"/>
      <c r="BI4" s="100"/>
      <c r="BJ4" s="100"/>
      <c r="BK4" s="100"/>
      <c r="BL4" s="100"/>
      <c r="BM4" s="100"/>
      <c r="BN4" s="100"/>
      <c r="BO4" s="100"/>
      <c r="BP4" s="100"/>
      <c r="BQ4" s="100"/>
      <c r="BR4" s="100"/>
      <c r="BS4" s="100"/>
      <c r="BT4" s="100"/>
      <c r="BU4" s="100"/>
      <c r="BV4" s="100"/>
      <c r="BW4" s="100"/>
      <c r="BX4" s="100"/>
      <c r="BY4" s="100"/>
      <c r="BZ4" s="100"/>
    </row>
    <row r="5" spans="1:78" ht="57.75" customHeight="1" x14ac:dyDescent="0.2">
      <c r="A5" s="111"/>
      <c r="B5" s="112"/>
      <c r="C5" s="113" t="s">
        <v>106</v>
      </c>
      <c r="D5" s="113" t="s">
        <v>107</v>
      </c>
      <c r="E5" s="114"/>
      <c r="F5" s="115" t="s">
        <v>108</v>
      </c>
      <c r="G5" s="116"/>
      <c r="H5" s="117" t="s">
        <v>109</v>
      </c>
      <c r="I5" s="115" t="s">
        <v>108</v>
      </c>
      <c r="J5" s="116"/>
      <c r="K5" s="118" t="s">
        <v>109</v>
      </c>
      <c r="L5" s="115" t="s">
        <v>108</v>
      </c>
      <c r="M5" s="116"/>
      <c r="N5" s="118" t="s">
        <v>109</v>
      </c>
      <c r="O5" s="115" t="s">
        <v>108</v>
      </c>
      <c r="P5" s="116"/>
      <c r="Q5" s="118" t="s">
        <v>109</v>
      </c>
      <c r="R5" s="115" t="s">
        <v>108</v>
      </c>
      <c r="S5" s="116"/>
      <c r="T5" s="118" t="s">
        <v>109</v>
      </c>
      <c r="U5" s="115" t="s">
        <v>108</v>
      </c>
      <c r="V5" s="116"/>
      <c r="W5" s="117" t="s">
        <v>109</v>
      </c>
      <c r="X5" s="115" t="s">
        <v>108</v>
      </c>
      <c r="Y5" s="116"/>
      <c r="Z5" s="117" t="s">
        <v>109</v>
      </c>
      <c r="AA5" s="115" t="s">
        <v>108</v>
      </c>
      <c r="AB5" s="116"/>
      <c r="AC5" s="117" t="s">
        <v>109</v>
      </c>
      <c r="AD5" s="119"/>
      <c r="AE5" s="113" t="s">
        <v>106</v>
      </c>
      <c r="AF5" s="113" t="s">
        <v>107</v>
      </c>
      <c r="AG5" s="114"/>
      <c r="AH5" s="110"/>
      <c r="AI5" s="115" t="s">
        <v>110</v>
      </c>
      <c r="AJ5" s="120"/>
      <c r="AK5" s="121" t="s">
        <v>111</v>
      </c>
      <c r="AL5" s="115" t="s">
        <v>110</v>
      </c>
      <c r="AM5" s="120"/>
      <c r="AN5" s="121" t="s">
        <v>111</v>
      </c>
      <c r="AO5" s="115" t="s">
        <v>110</v>
      </c>
      <c r="AP5" s="120"/>
      <c r="AQ5" s="121" t="s">
        <v>111</v>
      </c>
      <c r="AR5" s="115" t="s">
        <v>110</v>
      </c>
      <c r="AS5" s="120"/>
      <c r="AT5" s="121" t="s">
        <v>111</v>
      </c>
      <c r="AU5" s="115" t="s">
        <v>110</v>
      </c>
      <c r="AV5" s="120"/>
      <c r="AW5" s="121" t="s">
        <v>111</v>
      </c>
      <c r="AX5" s="115" t="s">
        <v>110</v>
      </c>
      <c r="AY5" s="120"/>
      <c r="AZ5" s="121" t="s">
        <v>111</v>
      </c>
      <c r="BA5" s="115" t="s">
        <v>110</v>
      </c>
      <c r="BB5" s="120"/>
      <c r="BC5" s="121" t="s">
        <v>111</v>
      </c>
      <c r="BD5" s="115" t="s">
        <v>110</v>
      </c>
      <c r="BE5" s="120"/>
      <c r="BF5" s="121" t="s">
        <v>111</v>
      </c>
      <c r="BG5" s="122"/>
      <c r="BH5" s="111"/>
      <c r="BI5" s="111"/>
      <c r="BJ5" s="111"/>
      <c r="BK5" s="111"/>
      <c r="BL5" s="111"/>
      <c r="BM5" s="111"/>
      <c r="BN5" s="111"/>
      <c r="BO5" s="111"/>
      <c r="BP5" s="111"/>
      <c r="BQ5" s="111"/>
      <c r="BR5" s="111"/>
      <c r="BS5" s="111"/>
      <c r="BT5" s="111"/>
      <c r="BU5" s="111"/>
      <c r="BV5" s="111"/>
      <c r="BW5" s="111"/>
      <c r="BX5" s="111"/>
      <c r="BY5" s="111"/>
      <c r="BZ5" s="111"/>
    </row>
    <row r="6" spans="1:78" ht="19.5" customHeight="1" x14ac:dyDescent="0.2">
      <c r="A6" s="100"/>
      <c r="B6" s="106"/>
      <c r="C6" s="376" t="str">
        <f ca="1">LOOKUP("School A",'TEAM NAMES &amp; EVENTS'!B12:B35,'TEAM NAMES &amp; EVENTS'!F12:F27)</f>
        <v>A</v>
      </c>
      <c r="D6" s="393" t="str">
        <f ca="1">LOOKUP("School A",'TEAM NAMES &amp; EVENTS'!$B$12:$B$35,'TEAM NAMES &amp; EVENTS'!$E$12:$E$27)</f>
        <v>Bickleigh Down</v>
      </c>
      <c r="E6" s="123"/>
      <c r="F6" s="392">
        <v>1.26</v>
      </c>
      <c r="G6" s="103">
        <f>IF(F6&gt;0,F6)</f>
        <v>1.26</v>
      </c>
      <c r="H6" s="383">
        <f>IF(G6=FALSE,0,RANK(G6,G$6:G$53,1))</f>
        <v>2</v>
      </c>
      <c r="I6" s="392">
        <v>26.03</v>
      </c>
      <c r="J6" s="103">
        <f>IF(I6&gt;0,I6)</f>
        <v>26.03</v>
      </c>
      <c r="K6" s="383">
        <f>IF(J6=FALSE,0,RANK(J6,J$6:J$53,1))</f>
        <v>2</v>
      </c>
      <c r="L6" s="392">
        <v>0.52</v>
      </c>
      <c r="M6" s="103">
        <f>IF(L6&gt;0,L6)</f>
        <v>0.52</v>
      </c>
      <c r="N6" s="383">
        <f>IF(M6=FALSE,0,RANK(M6,M$6:M$53,1))</f>
        <v>1</v>
      </c>
      <c r="O6" s="392">
        <v>1.23</v>
      </c>
      <c r="P6" s="103">
        <f>IF(O6&gt;0,O6)</f>
        <v>1.23</v>
      </c>
      <c r="Q6" s="383">
        <f>IF(P6=FALSE,0,RANK(P6,P$6:P$53,1))</f>
        <v>2</v>
      </c>
      <c r="R6" s="392">
        <v>1.1200000000000001</v>
      </c>
      <c r="S6" s="103">
        <f>IF(R6&gt;0,R6)</f>
        <v>1.1200000000000001</v>
      </c>
      <c r="T6" s="383">
        <f>IF(S6=FALSE,0,RANK(S6,S$6:S$53,1))</f>
        <v>1</v>
      </c>
      <c r="U6" s="392">
        <v>0.54</v>
      </c>
      <c r="V6" s="103">
        <f>IF(U6&gt;0,U6)</f>
        <v>0.54</v>
      </c>
      <c r="W6" s="383">
        <f>IF(V6=FALSE,0,RANK(V6,V$6:V$53,1))</f>
        <v>4</v>
      </c>
      <c r="X6" s="392"/>
      <c r="Y6" s="103" t="b">
        <f>IF(X6&gt;0,X6)</f>
        <v>0</v>
      </c>
      <c r="Z6" s="383">
        <f>IF(Y6=FALSE,0,RANK(Y6,Y$6:Y$53,1))</f>
        <v>0</v>
      </c>
      <c r="AA6" s="392"/>
      <c r="AB6" s="103" t="b">
        <f>IF(AA6&gt;0,AA6)</f>
        <v>0</v>
      </c>
      <c r="AC6" s="383">
        <f>IF(AB6=FALSE,0,RANK(AB6,AB$6:AB$53,1))</f>
        <v>0</v>
      </c>
      <c r="AD6" s="124"/>
      <c r="AE6" s="384" t="str">
        <f ca="1">LOOKUP("School A",'TEAM NAMES &amp; EVENTS'!B12:B35,'TEAM NAMES &amp; EVENTS'!F12:F27)</f>
        <v>A</v>
      </c>
      <c r="AF6" s="393" t="str">
        <f ca="1">LOOKUP("School A",'TEAM NAMES &amp; EVENTS'!$B$12:$B$35,'TEAM NAMES &amp; EVENTS'!$E$12:$E$27)</f>
        <v>Bickleigh Down</v>
      </c>
      <c r="AG6" s="123"/>
      <c r="AH6" s="125">
        <v>1</v>
      </c>
      <c r="AI6" s="126">
        <v>4.5</v>
      </c>
      <c r="AJ6" s="127">
        <f>IF(AI6+AI7+AI8&gt;0,AI6+AI7+AI8)</f>
        <v>14.75</v>
      </c>
      <c r="AK6" s="128">
        <f>AI6+AI7+AI8</f>
        <v>14.75</v>
      </c>
      <c r="AL6" s="129">
        <v>54</v>
      </c>
      <c r="AM6" s="130">
        <f>IF(AL6+AL7+AL8&gt;0,AL6+AL7+AL8)</f>
        <v>152</v>
      </c>
      <c r="AN6" s="131">
        <f>AL6+AL7+AL8</f>
        <v>152</v>
      </c>
      <c r="AO6" s="126">
        <v>1.86</v>
      </c>
      <c r="AP6" s="127">
        <f>IF(AO6+AO7+AO8&gt;0,AO6+AO7+AO8)</f>
        <v>5.12</v>
      </c>
      <c r="AQ6" s="128">
        <f>AO6+AO7+AO8</f>
        <v>5.12</v>
      </c>
      <c r="AR6" s="126">
        <v>5.0599999999999996</v>
      </c>
      <c r="AS6" s="127">
        <f>IF(AR6+AR7+AR8&gt;0,AR6+AR7+AR8)</f>
        <v>15.159999999999998</v>
      </c>
      <c r="AT6" s="128">
        <f>AR6+AR7+AR8</f>
        <v>15.159999999999998</v>
      </c>
      <c r="AU6" s="129">
        <v>33</v>
      </c>
      <c r="AV6" s="130">
        <f>IF(AU6+AU7+AU8&gt;0,AU6+AU7+AU8)</f>
        <v>104</v>
      </c>
      <c r="AW6" s="131">
        <f>AU6+AU7+AU8</f>
        <v>104</v>
      </c>
      <c r="AX6" s="126">
        <v>13</v>
      </c>
      <c r="AY6" s="127">
        <f>IF(AX6+AX7+AX8&gt;0,AX6+AX7+AX8)</f>
        <v>36</v>
      </c>
      <c r="AZ6" s="128">
        <f>AX6+AX7+AX8</f>
        <v>36</v>
      </c>
      <c r="BA6" s="132"/>
      <c r="BB6" s="133" t="b">
        <f>IF(BA6+BA7+BA8&gt;0,BA6+BA7+BA8)</f>
        <v>0</v>
      </c>
      <c r="BC6" s="128">
        <f>BA6+BA7+BA8</f>
        <v>0</v>
      </c>
      <c r="BD6" s="132"/>
      <c r="BE6" s="133" t="b">
        <f>IF(BD6+BD7+BD8&gt;0,BD6+BD7+BD8)</f>
        <v>0</v>
      </c>
      <c r="BF6" s="128">
        <f>BD6+BD7+BD8</f>
        <v>0</v>
      </c>
      <c r="BG6" s="108"/>
      <c r="BH6" s="100"/>
      <c r="BI6" s="100"/>
      <c r="BJ6" s="100"/>
      <c r="BK6" s="100"/>
      <c r="BL6" s="100"/>
      <c r="BM6" s="100"/>
      <c r="BN6" s="100"/>
      <c r="BO6" s="100"/>
      <c r="BP6" s="100"/>
      <c r="BQ6" s="100"/>
      <c r="BR6" s="100"/>
      <c r="BS6" s="100"/>
      <c r="BT6" s="100"/>
      <c r="BU6" s="100"/>
      <c r="BV6" s="100"/>
      <c r="BW6" s="100"/>
      <c r="BX6" s="100"/>
      <c r="BY6" s="100"/>
      <c r="BZ6" s="100"/>
    </row>
    <row r="7" spans="1:78" ht="19.5" customHeight="1" x14ac:dyDescent="0.2">
      <c r="A7" s="100"/>
      <c r="B7" s="106"/>
      <c r="C7" s="377"/>
      <c r="D7" s="394"/>
      <c r="E7" s="134"/>
      <c r="F7" s="381"/>
      <c r="G7" s="61"/>
      <c r="H7" s="353"/>
      <c r="I7" s="381"/>
      <c r="J7" s="61"/>
      <c r="K7" s="353"/>
      <c r="L7" s="381"/>
      <c r="M7" s="61"/>
      <c r="N7" s="353"/>
      <c r="O7" s="381"/>
      <c r="P7" s="61"/>
      <c r="Q7" s="353"/>
      <c r="R7" s="381"/>
      <c r="S7" s="61"/>
      <c r="T7" s="353"/>
      <c r="U7" s="381"/>
      <c r="V7" s="61"/>
      <c r="W7" s="353"/>
      <c r="X7" s="381"/>
      <c r="Y7" s="61"/>
      <c r="Z7" s="353"/>
      <c r="AA7" s="381"/>
      <c r="AB7" s="61"/>
      <c r="AC7" s="353"/>
      <c r="AD7" s="124"/>
      <c r="AE7" s="377"/>
      <c r="AF7" s="394"/>
      <c r="AG7" s="134"/>
      <c r="AH7" s="125">
        <v>2</v>
      </c>
      <c r="AI7" s="135">
        <v>5.25</v>
      </c>
      <c r="AJ7" s="136"/>
      <c r="AK7" s="137">
        <f>IF(AJ6=FALSE,0,RANK(AJ6,AJ$6:AJ$53, ))</f>
        <v>3</v>
      </c>
      <c r="AL7" s="138">
        <v>48</v>
      </c>
      <c r="AM7" s="136"/>
      <c r="AN7" s="137">
        <f>IF(AM6=FALSE,0,RANK(AM6,AM$6:AM$53, ))</f>
        <v>2</v>
      </c>
      <c r="AO7" s="135">
        <v>1.46</v>
      </c>
      <c r="AP7" s="136"/>
      <c r="AQ7" s="137">
        <f>IF(AP6=FALSE,0,RANK(AP6,AP$6:AP$53, ))</f>
        <v>2</v>
      </c>
      <c r="AR7" s="135">
        <v>5.5</v>
      </c>
      <c r="AS7" s="136"/>
      <c r="AT7" s="137">
        <f>IF(AS6=FALSE,0,RANK(AS6,AS$6:AS$53, ))</f>
        <v>1</v>
      </c>
      <c r="AU7" s="138">
        <v>31</v>
      </c>
      <c r="AV7" s="136"/>
      <c r="AW7" s="137">
        <f>IF(AV6=FALSE,0,RANK(AV6,AV$6:AV$53, ))</f>
        <v>6</v>
      </c>
      <c r="AX7" s="135">
        <v>16</v>
      </c>
      <c r="AY7" s="136"/>
      <c r="AZ7" s="137">
        <f>IF(AY6=FALSE,0,RANK(AY6,AY$6:AY$53, ))</f>
        <v>1</v>
      </c>
      <c r="BA7" s="139"/>
      <c r="BB7" s="136"/>
      <c r="BC7" s="137">
        <f>IF(BB6=FALSE,0,RANK(BB6,BB$6:BB$53, ))</f>
        <v>0</v>
      </c>
      <c r="BD7" s="139"/>
      <c r="BE7" s="136"/>
      <c r="BF7" s="137">
        <f>IF(BE6=FALSE,0,RANK(BE6,BE$6:BE$53, ))</f>
        <v>0</v>
      </c>
      <c r="BG7" s="108"/>
      <c r="BH7" s="100"/>
      <c r="BI7" s="100"/>
      <c r="BJ7" s="100"/>
      <c r="BK7" s="100"/>
      <c r="BL7" s="100"/>
      <c r="BM7" s="100"/>
      <c r="BN7" s="100"/>
      <c r="BO7" s="100"/>
      <c r="BP7" s="100"/>
      <c r="BQ7" s="100"/>
      <c r="BR7" s="100"/>
      <c r="BS7" s="100"/>
      <c r="BT7" s="100"/>
      <c r="BU7" s="100"/>
      <c r="BV7" s="100"/>
      <c r="BW7" s="100"/>
      <c r="BX7" s="100"/>
      <c r="BY7" s="100"/>
      <c r="BZ7" s="100"/>
    </row>
    <row r="8" spans="1:78" ht="19.5" customHeight="1" x14ac:dyDescent="0.2">
      <c r="A8" s="100"/>
      <c r="B8" s="106"/>
      <c r="C8" s="378"/>
      <c r="D8" s="395"/>
      <c r="E8" s="140"/>
      <c r="F8" s="382"/>
      <c r="G8" s="141"/>
      <c r="H8" s="142">
        <f>IF(H6=0,0,(LOOKUP(H6,'TEAM NAMES &amp; EVENTS'!$L$12:$L$27,'TEAM NAMES &amp; EVENTS'!$M$12:$M$27)))</f>
        <v>14</v>
      </c>
      <c r="I8" s="382"/>
      <c r="J8" s="141"/>
      <c r="K8" s="142">
        <f>IF(K6=0,0,(LOOKUP(K6,'TEAM NAMES &amp; EVENTS'!$L$12:$L$27,'TEAM NAMES &amp; EVENTS'!$M$12:$M$27)))</f>
        <v>14</v>
      </c>
      <c r="L8" s="382"/>
      <c r="M8" s="141"/>
      <c r="N8" s="142">
        <f>IF(N6=0,0,(LOOKUP(N6,'TEAM NAMES &amp; EVENTS'!$L$12:$L$27,'TEAM NAMES &amp; EVENTS'!$M$12:$M$27)))</f>
        <v>16</v>
      </c>
      <c r="O8" s="382"/>
      <c r="P8" s="141"/>
      <c r="Q8" s="142">
        <f>IF(Q6=0,0,(LOOKUP(Q6,'TEAM NAMES &amp; EVENTS'!$L$12:$L$27,'TEAM NAMES &amp; EVENTS'!$M$12:$M$27)))</f>
        <v>14</v>
      </c>
      <c r="R8" s="382"/>
      <c r="S8" s="141"/>
      <c r="T8" s="142">
        <f>IF(T6=0,0,(LOOKUP(T6,'TEAM NAMES &amp; EVENTS'!$L$12:$L$27,'TEAM NAMES &amp; EVENTS'!$M$12:$M$27)))</f>
        <v>16</v>
      </c>
      <c r="U8" s="382"/>
      <c r="V8" s="141"/>
      <c r="W8" s="142">
        <f>IF(W6=0,0,(LOOKUP(W6,'TEAM NAMES &amp; EVENTS'!$L$12:$L$27,'TEAM NAMES &amp; EVENTS'!$M$12:$M$27)))</f>
        <v>10</v>
      </c>
      <c r="X8" s="382"/>
      <c r="Y8" s="141"/>
      <c r="Z8" s="142">
        <f>IF(Z6=0,0,(LOOKUP(Z6,'TEAM NAMES &amp; EVENTS'!$L$12:$L$27,'TEAM NAMES &amp; EVENTS'!$M$12:$M$27)))</f>
        <v>0</v>
      </c>
      <c r="AA8" s="382"/>
      <c r="AB8" s="141"/>
      <c r="AC8" s="142">
        <f>IF(AC6=0,0,(LOOKUP(AC6,'TEAM NAMES &amp; EVENTS'!$L$12:$L$27,'TEAM NAMES &amp; EVENTS'!$M$12:$M$27)))</f>
        <v>0</v>
      </c>
      <c r="AD8" s="124"/>
      <c r="AE8" s="378"/>
      <c r="AF8" s="395"/>
      <c r="AG8" s="140"/>
      <c r="AH8" s="125">
        <v>3</v>
      </c>
      <c r="AI8" s="143">
        <v>5</v>
      </c>
      <c r="AJ8" s="144"/>
      <c r="AK8" s="145">
        <f>IF(AK7=0,0,(LOOKUP(AK7,'TEAM NAMES &amp; EVENTS'!$L$12:$L$27,'TEAM NAMES &amp; EVENTS'!$M$12:$M$27)))</f>
        <v>12</v>
      </c>
      <c r="AL8" s="146">
        <v>50</v>
      </c>
      <c r="AM8" s="144"/>
      <c r="AN8" s="145">
        <f>IF(AN7=0,0,(LOOKUP(AN7,'TEAM NAMES &amp; EVENTS'!$L$12:$L$27,'TEAM NAMES &amp; EVENTS'!$M$12:$M$27)))</f>
        <v>14</v>
      </c>
      <c r="AO8" s="143">
        <v>1.8</v>
      </c>
      <c r="AP8" s="144"/>
      <c r="AQ8" s="145">
        <f>IF(AQ7=0,0,(LOOKUP(AQ7,'TEAM NAMES &amp; EVENTS'!$L$12:$L$27,'TEAM NAMES &amp; EVENTS'!$M$12:$M$27)))</f>
        <v>14</v>
      </c>
      <c r="AR8" s="143">
        <v>4.5999999999999996</v>
      </c>
      <c r="AS8" s="144"/>
      <c r="AT8" s="145">
        <f>IF(AT7=0,0,(LOOKUP(AT7,'TEAM NAMES &amp; EVENTS'!$L$12:$L$27,'TEAM NAMES &amp; EVENTS'!$M$12:$M$27)))</f>
        <v>16</v>
      </c>
      <c r="AU8" s="146">
        <v>40</v>
      </c>
      <c r="AV8" s="144"/>
      <c r="AW8" s="145">
        <f>IF(AW7=0,0,(LOOKUP(AW7,'TEAM NAMES &amp; EVENTS'!$L$12:$L$27,'TEAM NAMES &amp; EVENTS'!$M$12:$M$27)))</f>
        <v>6</v>
      </c>
      <c r="AX8" s="143">
        <v>7</v>
      </c>
      <c r="AY8" s="144"/>
      <c r="AZ8" s="145">
        <f>IF(AZ7=0,0,(LOOKUP(AZ7,'TEAM NAMES &amp; EVENTS'!$L$12:$L$27,'TEAM NAMES &amp; EVENTS'!$M$12:$M$27)))</f>
        <v>16</v>
      </c>
      <c r="BA8" s="147"/>
      <c r="BB8" s="144"/>
      <c r="BC8" s="145">
        <f>IF(BC7=0,0,(LOOKUP(BC7,'TEAM NAMES &amp; EVENTS'!$L$12:$L$27,'TEAM NAMES &amp; EVENTS'!$M$12:$M$27)))</f>
        <v>0</v>
      </c>
      <c r="BD8" s="147"/>
      <c r="BE8" s="144"/>
      <c r="BF8" s="145">
        <f>IF(BF7=0,0,(LOOKUP(BF7,'TEAM NAMES &amp; EVENTS'!$L$12:$L$27,'TEAM NAMES &amp; EVENTS'!$M$12:$M$27)))</f>
        <v>0</v>
      </c>
      <c r="BG8" s="108"/>
      <c r="BH8" s="100"/>
      <c r="BI8" s="100"/>
      <c r="BJ8" s="100"/>
      <c r="BK8" s="100"/>
      <c r="BL8" s="100"/>
      <c r="BM8" s="100"/>
      <c r="BN8" s="100"/>
      <c r="BO8" s="100"/>
      <c r="BP8" s="100"/>
      <c r="BQ8" s="100"/>
      <c r="BR8" s="100"/>
      <c r="BS8" s="100"/>
      <c r="BT8" s="100"/>
      <c r="BU8" s="100"/>
      <c r="BV8" s="100"/>
      <c r="BW8" s="100"/>
      <c r="BX8" s="100"/>
      <c r="BY8" s="100"/>
      <c r="BZ8" s="100"/>
    </row>
    <row r="9" spans="1:78" ht="19.5" customHeight="1" x14ac:dyDescent="0.2">
      <c r="A9" s="100"/>
      <c r="B9" s="106"/>
      <c r="C9" s="384" t="str">
        <f ca="1">LOOKUP("School B",'TEAM NAMES &amp; EVENTS'!B12:B35,'TEAM NAMES &amp; EVENTS'!F12:F27)</f>
        <v>B</v>
      </c>
      <c r="D9" s="393" t="str">
        <f ca="1">LOOKUP("School B",'TEAM NAMES &amp; EVENTS'!$B$12:$B$35,'TEAM NAMES &amp; EVENTS'!$E$12:$E$27)</f>
        <v>Holy Cross</v>
      </c>
      <c r="E9" s="134"/>
      <c r="F9" s="380">
        <v>1.32</v>
      </c>
      <c r="G9" s="61">
        <f>IF(F9&gt;0,F9)</f>
        <v>1.32</v>
      </c>
      <c r="H9" s="383">
        <f>IF(G9=FALSE,0,RANK(G9,G$6:G$53,1))</f>
        <v>7</v>
      </c>
      <c r="I9" s="380">
        <v>31.38</v>
      </c>
      <c r="J9" s="61">
        <f>IF(I9&gt;0,I9)</f>
        <v>31.38</v>
      </c>
      <c r="K9" s="383">
        <f>IF(J9=FALSE,0,RANK(J9,J$6:J$53,1))</f>
        <v>8</v>
      </c>
      <c r="L9" s="380">
        <v>0.57999999999999996</v>
      </c>
      <c r="M9" s="61">
        <f>IF(L9&gt;0,L9)</f>
        <v>0.57999999999999996</v>
      </c>
      <c r="N9" s="383">
        <f>IF(M9=FALSE,0,RANK(M9,M$6:M$53,1))</f>
        <v>6</v>
      </c>
      <c r="O9" s="380">
        <v>1.31</v>
      </c>
      <c r="P9" s="61">
        <f>IF(O9&gt;0,O9)</f>
        <v>1.31</v>
      </c>
      <c r="Q9" s="383">
        <f>IF(P9=FALSE,0,RANK(P9,P$6:P$53,1))</f>
        <v>8</v>
      </c>
      <c r="R9" s="380">
        <v>1.18</v>
      </c>
      <c r="S9" s="61">
        <f>IF(R9&gt;0,R9)</f>
        <v>1.18</v>
      </c>
      <c r="T9" s="383">
        <f>IF(S9=FALSE,0,RANK(S9,S$6:S$53,1))</f>
        <v>6</v>
      </c>
      <c r="U9" s="380">
        <v>0.56999999999999995</v>
      </c>
      <c r="V9" s="61">
        <f>IF(U9&gt;0,U9)</f>
        <v>0.56999999999999995</v>
      </c>
      <c r="W9" s="383">
        <f>IF(V9=FALSE,0,RANK(V9,V$6:V$53,1))</f>
        <v>6</v>
      </c>
      <c r="X9" s="380"/>
      <c r="Y9" s="61" t="b">
        <f>IF(X9&gt;0,X9)</f>
        <v>0</v>
      </c>
      <c r="Z9" s="383">
        <f>IF(Y9=FALSE,0,RANK(Y9,Y$6:Y$53,1))</f>
        <v>0</v>
      </c>
      <c r="AA9" s="380"/>
      <c r="AB9" s="61" t="b">
        <f>IF(AA9&gt;0,AA9)</f>
        <v>0</v>
      </c>
      <c r="AC9" s="383">
        <f>IF(AB9=FALSE,0,RANK(AB9,AB$6:AB$53,1))</f>
        <v>0</v>
      </c>
      <c r="AD9" s="124"/>
      <c r="AE9" s="384" t="str">
        <f ca="1">LOOKUP("School B",'TEAM NAMES &amp; EVENTS'!B12:B35,'TEAM NAMES &amp; EVENTS'!F12:F27)</f>
        <v>B</v>
      </c>
      <c r="AF9" s="393" t="str">
        <f ca="1">LOOKUP("School B",'TEAM NAMES &amp; EVENTS'!$B$12:$B$35,'TEAM NAMES &amp; EVENTS'!$E$12:$E$27)</f>
        <v>Holy Cross</v>
      </c>
      <c r="AG9" s="134"/>
      <c r="AH9" s="125">
        <v>1</v>
      </c>
      <c r="AI9" s="148">
        <v>6</v>
      </c>
      <c r="AJ9" s="149">
        <f>IF(AI9+AI10+AI11&gt;0,AI9+AI10+AI11)</f>
        <v>16.5</v>
      </c>
      <c r="AK9" s="128">
        <f>AI9+AI10+AI11</f>
        <v>16.5</v>
      </c>
      <c r="AL9" s="150">
        <v>45</v>
      </c>
      <c r="AM9" s="151">
        <f>IF(AL9+AL10+AL11&gt;0,AL9+AL10+AL11)</f>
        <v>130</v>
      </c>
      <c r="AN9" s="131">
        <f>AL9+AL10+AL11</f>
        <v>130</v>
      </c>
      <c r="AO9" s="148">
        <v>1.68</v>
      </c>
      <c r="AP9" s="149">
        <f>IF(AO9+AO10+AO11&gt;0,AO9+AO10+AO11)</f>
        <v>4.68</v>
      </c>
      <c r="AQ9" s="128">
        <f>AO9+AO10+AO11</f>
        <v>4.68</v>
      </c>
      <c r="AR9" s="148">
        <v>4.4000000000000004</v>
      </c>
      <c r="AS9" s="149">
        <f>IF(AR9+AR10+AR11&gt;0,AR9+AR10+AR11)</f>
        <v>13.32</v>
      </c>
      <c r="AT9" s="128">
        <f>AR9+AR10+AR11</f>
        <v>13.32</v>
      </c>
      <c r="AU9" s="150">
        <v>36</v>
      </c>
      <c r="AV9" s="151">
        <f>IF(AU9+AU10+AU11&gt;0,AU9+AU10+AU11)</f>
        <v>113</v>
      </c>
      <c r="AW9" s="131">
        <f>AU9+AU10+AU11</f>
        <v>113</v>
      </c>
      <c r="AX9" s="148">
        <v>7</v>
      </c>
      <c r="AY9" s="149">
        <f>IF(AX9+AX10+AX11&gt;0,AX9+AX10+AX11)</f>
        <v>23</v>
      </c>
      <c r="AZ9" s="128">
        <f>AX9+AX10+AX11</f>
        <v>23</v>
      </c>
      <c r="BA9" s="152"/>
      <c r="BB9" s="153" t="b">
        <f>IF(BA9+BA10+BA11&gt;0,BA9+BA10+BA11)</f>
        <v>0</v>
      </c>
      <c r="BC9" s="128">
        <f>BA9+BA10+BA11</f>
        <v>0</v>
      </c>
      <c r="BD9" s="152"/>
      <c r="BE9" s="153" t="b">
        <f>IF(BD9+BD10+BD11&gt;0,BD9+BD10+BD11)</f>
        <v>0</v>
      </c>
      <c r="BF9" s="128">
        <f>BD9+BD10+BD11</f>
        <v>0</v>
      </c>
      <c r="BG9" s="108"/>
      <c r="BH9" s="100"/>
      <c r="BI9" s="100"/>
      <c r="BJ9" s="100"/>
      <c r="BK9" s="100"/>
      <c r="BL9" s="100"/>
      <c r="BM9" s="100"/>
      <c r="BN9" s="100"/>
      <c r="BO9" s="100"/>
      <c r="BP9" s="100"/>
      <c r="BQ9" s="100"/>
      <c r="BR9" s="100"/>
      <c r="BS9" s="100"/>
      <c r="BT9" s="100"/>
      <c r="BU9" s="100"/>
      <c r="BV9" s="100"/>
      <c r="BW9" s="100"/>
      <c r="BX9" s="100"/>
      <c r="BY9" s="100"/>
      <c r="BZ9" s="100"/>
    </row>
    <row r="10" spans="1:78" ht="19.5" customHeight="1" x14ac:dyDescent="0.2">
      <c r="A10" s="100"/>
      <c r="B10" s="106"/>
      <c r="C10" s="377"/>
      <c r="D10" s="394"/>
      <c r="E10" s="134"/>
      <c r="F10" s="381"/>
      <c r="G10" s="61"/>
      <c r="H10" s="353"/>
      <c r="I10" s="381"/>
      <c r="J10" s="61"/>
      <c r="K10" s="353"/>
      <c r="L10" s="381"/>
      <c r="M10" s="61"/>
      <c r="N10" s="353"/>
      <c r="O10" s="381"/>
      <c r="P10" s="61"/>
      <c r="Q10" s="353"/>
      <c r="R10" s="381"/>
      <c r="S10" s="61"/>
      <c r="T10" s="353"/>
      <c r="U10" s="381"/>
      <c r="V10" s="61"/>
      <c r="W10" s="353"/>
      <c r="X10" s="381"/>
      <c r="Y10" s="61"/>
      <c r="Z10" s="353"/>
      <c r="AA10" s="381"/>
      <c r="AB10" s="61"/>
      <c r="AC10" s="353"/>
      <c r="AD10" s="124"/>
      <c r="AE10" s="377"/>
      <c r="AF10" s="394"/>
      <c r="AG10" s="134"/>
      <c r="AH10" s="125">
        <v>2</v>
      </c>
      <c r="AI10" s="135">
        <v>6.25</v>
      </c>
      <c r="AJ10" s="136"/>
      <c r="AK10" s="137">
        <f>IF(AJ9=FALSE,0,RANK(AJ9,AJ$6:AJ$53, ))</f>
        <v>1</v>
      </c>
      <c r="AL10" s="138">
        <v>42</v>
      </c>
      <c r="AM10" s="136"/>
      <c r="AN10" s="137">
        <f>IF(AM9=FALSE,0,RANK(AM9,AM$6:AM$53, ))</f>
        <v>7</v>
      </c>
      <c r="AO10" s="135">
        <v>1.48</v>
      </c>
      <c r="AP10" s="136"/>
      <c r="AQ10" s="137">
        <f>IF(AP9=FALSE,0,RANK(AP9,AP$6:AP$53, ))</f>
        <v>7</v>
      </c>
      <c r="AR10" s="135">
        <v>4.42</v>
      </c>
      <c r="AS10" s="136"/>
      <c r="AT10" s="137">
        <f>IF(AS9=FALSE,0,RANK(AS9,AS$6:AS$53, ))</f>
        <v>6</v>
      </c>
      <c r="AU10" s="138">
        <v>35</v>
      </c>
      <c r="AV10" s="136"/>
      <c r="AW10" s="137">
        <f>IF(AV9=FALSE,0,RANK(AV9,AV$6:AV$53, ))</f>
        <v>4</v>
      </c>
      <c r="AX10" s="135">
        <v>8</v>
      </c>
      <c r="AY10" s="136"/>
      <c r="AZ10" s="137">
        <f>IF(AY9=FALSE,0,RANK(AY9,AY$6:AY$53, ))</f>
        <v>4</v>
      </c>
      <c r="BA10" s="139"/>
      <c r="BB10" s="136"/>
      <c r="BC10" s="137">
        <f>IF(BB9=FALSE,0,RANK(BB9,BB$6:BB$53, ))</f>
        <v>0</v>
      </c>
      <c r="BD10" s="139"/>
      <c r="BE10" s="136"/>
      <c r="BF10" s="137">
        <f>IF(BE9=FALSE,0,RANK(BE9,BE$6:BE$53, ))</f>
        <v>0</v>
      </c>
      <c r="BG10" s="108"/>
      <c r="BH10" s="100"/>
      <c r="BI10" s="100"/>
      <c r="BJ10" s="100"/>
      <c r="BK10" s="100"/>
      <c r="BL10" s="100"/>
      <c r="BM10" s="100"/>
      <c r="BN10" s="100"/>
      <c r="BO10" s="100"/>
      <c r="BP10" s="100"/>
      <c r="BQ10" s="100"/>
      <c r="BR10" s="100"/>
      <c r="BS10" s="100"/>
      <c r="BT10" s="100"/>
      <c r="BU10" s="100"/>
      <c r="BV10" s="100"/>
      <c r="BW10" s="100"/>
      <c r="BX10" s="100"/>
      <c r="BY10" s="100"/>
      <c r="BZ10" s="100"/>
    </row>
    <row r="11" spans="1:78" ht="19.5" customHeight="1" x14ac:dyDescent="0.2">
      <c r="A11" s="100"/>
      <c r="B11" s="106"/>
      <c r="C11" s="378"/>
      <c r="D11" s="395"/>
      <c r="E11" s="140"/>
      <c r="F11" s="382"/>
      <c r="G11" s="141"/>
      <c r="H11" s="142">
        <f>IF(H9=0,0,(LOOKUP(H9,'TEAM NAMES &amp; EVENTS'!$L$12:$L$27,'TEAM NAMES &amp; EVENTS'!$M$12:$M$27)))</f>
        <v>4</v>
      </c>
      <c r="I11" s="382"/>
      <c r="J11" s="141"/>
      <c r="K11" s="142">
        <f>IF(K9=0,0,(LOOKUP(K9,'TEAM NAMES &amp; EVENTS'!$L$12:$L$27,'TEAM NAMES &amp; EVENTS'!$M$12:$M$27)))</f>
        <v>2</v>
      </c>
      <c r="L11" s="382"/>
      <c r="M11" s="141"/>
      <c r="N11" s="142">
        <f>IF(N9=0,0,(LOOKUP(N9,'TEAM NAMES &amp; EVENTS'!$L$12:$L$27,'TEAM NAMES &amp; EVENTS'!$M$12:$M$27)))</f>
        <v>6</v>
      </c>
      <c r="O11" s="382"/>
      <c r="P11" s="141"/>
      <c r="Q11" s="142">
        <f>IF(Q9=0,0,(LOOKUP(Q9,'TEAM NAMES &amp; EVENTS'!$L$12:$L$27,'TEAM NAMES &amp; EVENTS'!$M$12:$M$27)))</f>
        <v>2</v>
      </c>
      <c r="R11" s="382"/>
      <c r="S11" s="141"/>
      <c r="T11" s="142">
        <f>IF(T9=0,0,(LOOKUP(T9,'TEAM NAMES &amp; EVENTS'!$L$12:$L$27,'TEAM NAMES &amp; EVENTS'!$M$12:$M$27)))</f>
        <v>6</v>
      </c>
      <c r="U11" s="382"/>
      <c r="V11" s="141"/>
      <c r="W11" s="142">
        <f>IF(W9=0,0,(LOOKUP(W9,'TEAM NAMES &amp; EVENTS'!$L$12:$L$27,'TEAM NAMES &amp; EVENTS'!$M$12:$M$27)))</f>
        <v>6</v>
      </c>
      <c r="X11" s="382"/>
      <c r="Y11" s="141"/>
      <c r="Z11" s="142">
        <f>IF(Z9=0,0,(LOOKUP(Z9,'TEAM NAMES &amp; EVENTS'!$L$12:$L$27,'TEAM NAMES &amp; EVENTS'!$M$12:$M$27)))</f>
        <v>0</v>
      </c>
      <c r="AA11" s="382"/>
      <c r="AB11" s="141"/>
      <c r="AC11" s="142">
        <f>IF(AC9=0,0,(LOOKUP(AC9,'TEAM NAMES &amp; EVENTS'!$L$12:$L$27,'TEAM NAMES &amp; EVENTS'!$M$12:$M$27)))</f>
        <v>0</v>
      </c>
      <c r="AD11" s="124"/>
      <c r="AE11" s="378"/>
      <c r="AF11" s="395"/>
      <c r="AG11" s="140"/>
      <c r="AH11" s="125">
        <v>3</v>
      </c>
      <c r="AI11" s="143">
        <v>4.25</v>
      </c>
      <c r="AJ11" s="144"/>
      <c r="AK11" s="145">
        <f>IF(AK10=0,0,(LOOKUP(AK10,'TEAM NAMES &amp; EVENTS'!$L$12:$L$27,'TEAM NAMES &amp; EVENTS'!$M$12:$M$27)))</f>
        <v>16</v>
      </c>
      <c r="AL11" s="146">
        <v>43</v>
      </c>
      <c r="AM11" s="144"/>
      <c r="AN11" s="145">
        <f>IF(AN10=0,0,(LOOKUP(AN10,'TEAM NAMES &amp; EVENTS'!$L$12:$L$27,'TEAM NAMES &amp; EVENTS'!$M$12:$M$27)))</f>
        <v>4</v>
      </c>
      <c r="AO11" s="143">
        <v>1.52</v>
      </c>
      <c r="AP11" s="144"/>
      <c r="AQ11" s="145">
        <f>IF(AQ10=0,0,(LOOKUP(AQ10,'TEAM NAMES &amp; EVENTS'!$L$12:$L$27,'TEAM NAMES &amp; EVENTS'!$M$12:$M$27)))</f>
        <v>4</v>
      </c>
      <c r="AR11" s="143">
        <v>4.5</v>
      </c>
      <c r="AS11" s="144"/>
      <c r="AT11" s="145">
        <f>IF(AT10=0,0,(LOOKUP(AT10,'TEAM NAMES &amp; EVENTS'!$L$12:$L$27,'TEAM NAMES &amp; EVENTS'!$M$12:$M$27)))</f>
        <v>6</v>
      </c>
      <c r="AU11" s="146">
        <v>42</v>
      </c>
      <c r="AV11" s="144"/>
      <c r="AW11" s="145">
        <f>IF(AW10=0,0,(LOOKUP(AW10,'TEAM NAMES &amp; EVENTS'!$L$12:$L$27,'TEAM NAMES &amp; EVENTS'!$M$12:$M$27)))</f>
        <v>10</v>
      </c>
      <c r="AX11" s="143">
        <v>8</v>
      </c>
      <c r="AY11" s="144"/>
      <c r="AZ11" s="145">
        <f>IF(AZ10=0,0,(LOOKUP(AZ10,'TEAM NAMES &amp; EVENTS'!$L$12:$L$27,'TEAM NAMES &amp; EVENTS'!$M$12:$M$27)))</f>
        <v>10</v>
      </c>
      <c r="BA11" s="147"/>
      <c r="BB11" s="144"/>
      <c r="BC11" s="145">
        <f>IF(BC10=0,0,(LOOKUP(BC10,'TEAM NAMES &amp; EVENTS'!$L$12:$L$27,'TEAM NAMES &amp; EVENTS'!$M$12:$M$27)))</f>
        <v>0</v>
      </c>
      <c r="BD11" s="147"/>
      <c r="BE11" s="144"/>
      <c r="BF11" s="145">
        <f>IF(BF10=0,0,(LOOKUP(BF10,'TEAM NAMES &amp; EVENTS'!$L$12:$L$27,'TEAM NAMES &amp; EVENTS'!$M$12:$M$27)))</f>
        <v>0</v>
      </c>
      <c r="BG11" s="108"/>
      <c r="BH11" s="100"/>
      <c r="BI11" s="100"/>
      <c r="BJ11" s="100"/>
      <c r="BK11" s="100"/>
      <c r="BL11" s="100"/>
      <c r="BM11" s="100"/>
      <c r="BN11" s="100"/>
      <c r="BO11" s="100"/>
      <c r="BP11" s="100"/>
      <c r="BQ11" s="100"/>
      <c r="BR11" s="100"/>
      <c r="BS11" s="100"/>
      <c r="BT11" s="100"/>
      <c r="BU11" s="100"/>
      <c r="BV11" s="100"/>
      <c r="BW11" s="100"/>
      <c r="BX11" s="100"/>
      <c r="BY11" s="100"/>
      <c r="BZ11" s="100"/>
    </row>
    <row r="12" spans="1:78" ht="19.5" customHeight="1" x14ac:dyDescent="0.2">
      <c r="A12" s="100"/>
      <c r="B12" s="106"/>
      <c r="C12" s="384" t="str">
        <f ca="1">LOOKUP("School C",'TEAM NAMES &amp; EVENTS'!B12:B35,'TEAM NAMES &amp; EVENTS'!F12:F27)</f>
        <v xml:space="preserve">C </v>
      </c>
      <c r="D12" s="379" t="str">
        <f ca="1">LOOKUP("School C",'TEAM NAMES &amp; EVENTS'!$B$12:$B$35,'TEAM NAMES &amp; EVENTS'!$E$12:$E$27)</f>
        <v xml:space="preserve">Mary Dean's </v>
      </c>
      <c r="E12" s="134"/>
      <c r="F12" s="380">
        <v>1.31</v>
      </c>
      <c r="G12" s="61">
        <f>IF(F12&gt;0,F12)</f>
        <v>1.31</v>
      </c>
      <c r="H12" s="383">
        <f>IF(G12=FALSE,0,RANK(G12,G$6:G$53,1))</f>
        <v>6</v>
      </c>
      <c r="I12" s="380">
        <v>30.25</v>
      </c>
      <c r="J12" s="61">
        <f>IF(I12&gt;0,I12)</f>
        <v>30.25</v>
      </c>
      <c r="K12" s="383">
        <f>IF(J12=FALSE,0,RANK(J12,J$6:J$53,1))</f>
        <v>7</v>
      </c>
      <c r="L12" s="380">
        <v>0.57999999999999996</v>
      </c>
      <c r="M12" s="61">
        <f>IF(L12&gt;0,L12)</f>
        <v>0.57999999999999996</v>
      </c>
      <c r="N12" s="383">
        <f>IF(M12=FALSE,0,RANK(M12,M$6:M$53,1))</f>
        <v>6</v>
      </c>
      <c r="O12" s="380">
        <v>1.3</v>
      </c>
      <c r="P12" s="61">
        <f>IF(O12&gt;0,O12)</f>
        <v>1.3</v>
      </c>
      <c r="Q12" s="383">
        <f>IF(P12=FALSE,0,RANK(P12,P$6:P$53,1))</f>
        <v>7</v>
      </c>
      <c r="R12" s="380">
        <v>1.1599999999999999</v>
      </c>
      <c r="S12" s="61">
        <f>IF(R12&gt;0,R12)</f>
        <v>1.1599999999999999</v>
      </c>
      <c r="T12" s="383">
        <f>IF(S12=FALSE,0,RANK(S12,S$6:S$53,1))</f>
        <v>4</v>
      </c>
      <c r="U12" s="380">
        <v>1.01</v>
      </c>
      <c r="V12" s="61">
        <f>IF(U12&gt;0,U12)</f>
        <v>1.01</v>
      </c>
      <c r="W12" s="383">
        <f>IF(V12=FALSE,0,RANK(V12,V$6:V$53,1))</f>
        <v>8</v>
      </c>
      <c r="X12" s="380"/>
      <c r="Y12" s="61" t="b">
        <f>IF(X12&gt;0,X12)</f>
        <v>0</v>
      </c>
      <c r="Z12" s="383">
        <f>IF(Y12=FALSE,0,RANK(Y12,Y$6:Y$53,1))</f>
        <v>0</v>
      </c>
      <c r="AA12" s="380"/>
      <c r="AB12" s="61" t="b">
        <f>IF(AA12&gt;0,AA12)</f>
        <v>0</v>
      </c>
      <c r="AC12" s="383">
        <f>IF(AB12=FALSE,0,RANK(AB12,AB$6:AB$53,1))</f>
        <v>0</v>
      </c>
      <c r="AD12" s="124"/>
      <c r="AE12" s="384" t="str">
        <f ca="1">LOOKUP("School C",'TEAM NAMES &amp; EVENTS'!B12:B35,'TEAM NAMES &amp; EVENTS'!F12:F27)</f>
        <v xml:space="preserve">C </v>
      </c>
      <c r="AF12" s="379" t="str">
        <f ca="1">LOOKUP("School C",'TEAM NAMES &amp; EVENTS'!$B$12:$B$35,'TEAM NAMES &amp; EVENTS'!$E$12:$E$27)</f>
        <v xml:space="preserve">Mary Dean's </v>
      </c>
      <c r="AG12" s="134"/>
      <c r="AH12" s="125">
        <v>1</v>
      </c>
      <c r="AI12" s="148">
        <v>4.75</v>
      </c>
      <c r="AJ12" s="149">
        <f>IF(AI12+AI13+AI14&gt;0,AI12+AI13+AI14)</f>
        <v>12</v>
      </c>
      <c r="AK12" s="128">
        <f>AI12+AI13+AI14</f>
        <v>12</v>
      </c>
      <c r="AL12" s="150">
        <v>46</v>
      </c>
      <c r="AM12" s="151">
        <f>IF(AL12+AL13+AL14&gt;0,AL12+AL13+AL14)</f>
        <v>135</v>
      </c>
      <c r="AN12" s="131">
        <f>AL12+AL13+AL14</f>
        <v>135</v>
      </c>
      <c r="AO12" s="148">
        <v>1.68</v>
      </c>
      <c r="AP12" s="149">
        <f>IF(AO12+AO13+AO14&gt;0,AO12+AO13+AO14)</f>
        <v>4.74</v>
      </c>
      <c r="AQ12" s="128">
        <f>AO12+AO13+AO14</f>
        <v>4.74</v>
      </c>
      <c r="AR12" s="148">
        <v>3.64</v>
      </c>
      <c r="AS12" s="149">
        <f>IF(AR12+AR13+AR14&gt;0,AR12+AR13+AR14)</f>
        <v>11</v>
      </c>
      <c r="AT12" s="128">
        <f>AR12+AR13+AR14</f>
        <v>11</v>
      </c>
      <c r="AU12" s="150">
        <v>32</v>
      </c>
      <c r="AV12" s="151">
        <f>IF(AU12+AU13+AU14&gt;0,AU12+AU13+AU14)</f>
        <v>85</v>
      </c>
      <c r="AW12" s="131">
        <f>AU12+AU13+AU14</f>
        <v>85</v>
      </c>
      <c r="AX12" s="148">
        <v>6</v>
      </c>
      <c r="AY12" s="149">
        <f>IF(AX12+AX13+AX14&gt;0,AX12+AX13+AX14)</f>
        <v>20</v>
      </c>
      <c r="AZ12" s="128">
        <f>AX12+AX13+AX14</f>
        <v>20</v>
      </c>
      <c r="BA12" s="152"/>
      <c r="BB12" s="153" t="b">
        <f>IF(BA12+BA13+BA14&gt;0,BA12+BA13+BA14)</f>
        <v>0</v>
      </c>
      <c r="BC12" s="128">
        <f>BA12+BA13+BA14</f>
        <v>0</v>
      </c>
      <c r="BD12" s="152"/>
      <c r="BE12" s="153" t="b">
        <f>IF(BD12+BD13+BD14&gt;0,BD12+BD13+BD14)</f>
        <v>0</v>
      </c>
      <c r="BF12" s="128">
        <f>BD12+BD13+BD14</f>
        <v>0</v>
      </c>
      <c r="BG12" s="108"/>
      <c r="BH12" s="100"/>
      <c r="BI12" s="100"/>
      <c r="BJ12" s="100"/>
      <c r="BK12" s="100"/>
      <c r="BL12" s="100"/>
      <c r="BM12" s="100"/>
      <c r="BN12" s="100"/>
      <c r="BO12" s="100"/>
      <c r="BP12" s="100"/>
      <c r="BQ12" s="100"/>
      <c r="BR12" s="100"/>
      <c r="BS12" s="100"/>
      <c r="BT12" s="100"/>
      <c r="BU12" s="100"/>
      <c r="BV12" s="100"/>
      <c r="BW12" s="100"/>
      <c r="BX12" s="100"/>
      <c r="BY12" s="100"/>
      <c r="BZ12" s="100"/>
    </row>
    <row r="13" spans="1:78" ht="19.5" customHeight="1" x14ac:dyDescent="0.2">
      <c r="A13" s="100"/>
      <c r="B13" s="106"/>
      <c r="C13" s="377"/>
      <c r="D13" s="377"/>
      <c r="E13" s="134"/>
      <c r="F13" s="381"/>
      <c r="G13" s="61"/>
      <c r="H13" s="353"/>
      <c r="I13" s="381"/>
      <c r="J13" s="61"/>
      <c r="K13" s="353"/>
      <c r="L13" s="381"/>
      <c r="M13" s="61"/>
      <c r="N13" s="353"/>
      <c r="O13" s="381"/>
      <c r="P13" s="61"/>
      <c r="Q13" s="353"/>
      <c r="R13" s="381"/>
      <c r="S13" s="61"/>
      <c r="T13" s="353"/>
      <c r="U13" s="381"/>
      <c r="V13" s="61"/>
      <c r="W13" s="353"/>
      <c r="X13" s="381"/>
      <c r="Y13" s="61"/>
      <c r="Z13" s="353"/>
      <c r="AA13" s="381"/>
      <c r="AB13" s="61"/>
      <c r="AC13" s="353"/>
      <c r="AD13" s="124"/>
      <c r="AE13" s="377"/>
      <c r="AF13" s="377"/>
      <c r="AG13" s="134"/>
      <c r="AH13" s="125">
        <v>2</v>
      </c>
      <c r="AI13" s="135">
        <v>3.75</v>
      </c>
      <c r="AJ13" s="136"/>
      <c r="AK13" s="137">
        <f>IF(AJ12=FALSE,0,RANK(AJ12,AJ$6:AJ$53, ))</f>
        <v>8</v>
      </c>
      <c r="AL13" s="138">
        <v>46</v>
      </c>
      <c r="AM13" s="136"/>
      <c r="AN13" s="137">
        <f>IF(AM12=FALSE,0,RANK(AM12,AM$6:AM$53, ))</f>
        <v>5</v>
      </c>
      <c r="AO13" s="135">
        <v>1.64</v>
      </c>
      <c r="AP13" s="136"/>
      <c r="AQ13" s="137">
        <f>IF(AP12=FALSE,0,RANK(AP12,AP$6:AP$53, ))</f>
        <v>6</v>
      </c>
      <c r="AR13" s="135">
        <v>3.62</v>
      </c>
      <c r="AS13" s="136"/>
      <c r="AT13" s="137">
        <f>IF(AS12=FALSE,0,RANK(AS12,AS$6:AS$53, ))</f>
        <v>8</v>
      </c>
      <c r="AU13" s="138">
        <v>26</v>
      </c>
      <c r="AV13" s="136"/>
      <c r="AW13" s="137">
        <f>IF(AV12=FALSE,0,RANK(AV12,AV$6:AV$53, ))</f>
        <v>7</v>
      </c>
      <c r="AX13" s="135">
        <v>7</v>
      </c>
      <c r="AY13" s="136"/>
      <c r="AZ13" s="137">
        <f>IF(AY12=FALSE,0,RANK(AY12,AY$6:AY$53, ))</f>
        <v>5</v>
      </c>
      <c r="BA13" s="139"/>
      <c r="BB13" s="136"/>
      <c r="BC13" s="137">
        <f>IF(BB12=FALSE,0,RANK(BB12,BB$6:BB$53, ))</f>
        <v>0</v>
      </c>
      <c r="BD13" s="139"/>
      <c r="BE13" s="136"/>
      <c r="BF13" s="137">
        <f>IF(BE12=FALSE,0,RANK(BE12,BE$6:BE$53, ))</f>
        <v>0</v>
      </c>
      <c r="BG13" s="108"/>
      <c r="BH13" s="100"/>
      <c r="BI13" s="100"/>
      <c r="BJ13" s="100"/>
      <c r="BK13" s="100"/>
      <c r="BL13" s="100"/>
      <c r="BM13" s="100"/>
      <c r="BN13" s="100"/>
      <c r="BO13" s="100"/>
      <c r="BP13" s="100"/>
      <c r="BQ13" s="100"/>
      <c r="BR13" s="100"/>
      <c r="BS13" s="100"/>
      <c r="BT13" s="100"/>
      <c r="BU13" s="100"/>
      <c r="BV13" s="100"/>
      <c r="BW13" s="100"/>
      <c r="BX13" s="100"/>
      <c r="BY13" s="100"/>
      <c r="BZ13" s="100"/>
    </row>
    <row r="14" spans="1:78" ht="19.5" customHeight="1" x14ac:dyDescent="0.2">
      <c r="A14" s="100"/>
      <c r="B14" s="106"/>
      <c r="C14" s="378"/>
      <c r="D14" s="378"/>
      <c r="E14" s="140"/>
      <c r="F14" s="382"/>
      <c r="G14" s="141"/>
      <c r="H14" s="142">
        <f>IF(H12=0,0,(LOOKUP(H12,'TEAM NAMES &amp; EVENTS'!$L$12:$L$27,'TEAM NAMES &amp; EVENTS'!$M$12:$M$27)))</f>
        <v>6</v>
      </c>
      <c r="I14" s="382"/>
      <c r="J14" s="141"/>
      <c r="K14" s="142">
        <f>IF(K12=0,0,(LOOKUP(K12,'TEAM NAMES &amp; EVENTS'!$L$12:$L$27,'TEAM NAMES &amp; EVENTS'!$M$12:$M$27)))</f>
        <v>4</v>
      </c>
      <c r="L14" s="382"/>
      <c r="M14" s="141"/>
      <c r="N14" s="142">
        <f>IF(N12=0,0,(LOOKUP(N12,'TEAM NAMES &amp; EVENTS'!$L$12:$L$27,'TEAM NAMES &amp; EVENTS'!$M$12:$M$27)))</f>
        <v>6</v>
      </c>
      <c r="O14" s="382"/>
      <c r="P14" s="141"/>
      <c r="Q14" s="142">
        <f>IF(Q12=0,0,(LOOKUP(Q12,'TEAM NAMES &amp; EVENTS'!$L$12:$L$27,'TEAM NAMES &amp; EVENTS'!$M$12:$M$27)))</f>
        <v>4</v>
      </c>
      <c r="R14" s="382"/>
      <c r="S14" s="141"/>
      <c r="T14" s="142">
        <f>IF(T12=0,0,(LOOKUP(T12,'TEAM NAMES &amp; EVENTS'!$L$12:$L$27,'TEAM NAMES &amp; EVENTS'!$M$12:$M$27)))</f>
        <v>10</v>
      </c>
      <c r="U14" s="382"/>
      <c r="V14" s="141"/>
      <c r="W14" s="142">
        <f>IF(W12=0,0,(LOOKUP(W12,'TEAM NAMES &amp; EVENTS'!$L$12:$L$27,'TEAM NAMES &amp; EVENTS'!$M$12:$M$27)))</f>
        <v>2</v>
      </c>
      <c r="X14" s="382"/>
      <c r="Y14" s="141"/>
      <c r="Z14" s="142">
        <f>IF(Z12=0,0,(LOOKUP(Z12,'TEAM NAMES &amp; EVENTS'!$L$12:$L$27,'TEAM NAMES &amp; EVENTS'!$M$12:$M$27)))</f>
        <v>0</v>
      </c>
      <c r="AA14" s="382"/>
      <c r="AB14" s="141"/>
      <c r="AC14" s="142">
        <f>IF(AC12=0,0,(LOOKUP(AC12,'TEAM NAMES &amp; EVENTS'!$L$12:$L$27,'TEAM NAMES &amp; EVENTS'!$M$12:$M$27)))</f>
        <v>0</v>
      </c>
      <c r="AD14" s="124"/>
      <c r="AE14" s="378"/>
      <c r="AF14" s="378"/>
      <c r="AG14" s="140"/>
      <c r="AH14" s="125">
        <v>3</v>
      </c>
      <c r="AI14" s="143">
        <v>3.5</v>
      </c>
      <c r="AJ14" s="144"/>
      <c r="AK14" s="145">
        <f>IF(AK13=0,0,(LOOKUP(AK13,'TEAM NAMES &amp; EVENTS'!$L$12:$L$27,'TEAM NAMES &amp; EVENTS'!$M$12:$M$27)))</f>
        <v>2</v>
      </c>
      <c r="AL14" s="146">
        <v>43</v>
      </c>
      <c r="AM14" s="144"/>
      <c r="AN14" s="145">
        <f>IF(AN13=0,0,(LOOKUP(AN13,'TEAM NAMES &amp; EVENTS'!$L$12:$L$27,'TEAM NAMES &amp; EVENTS'!$M$12:$M$27)))</f>
        <v>8</v>
      </c>
      <c r="AO14" s="143">
        <v>1.42</v>
      </c>
      <c r="AP14" s="144"/>
      <c r="AQ14" s="145">
        <f>IF(AQ13=0,0,(LOOKUP(AQ13,'TEAM NAMES &amp; EVENTS'!$L$12:$L$27,'TEAM NAMES &amp; EVENTS'!$M$12:$M$27)))</f>
        <v>6</v>
      </c>
      <c r="AR14" s="143">
        <v>3.74</v>
      </c>
      <c r="AS14" s="144"/>
      <c r="AT14" s="145">
        <f>IF(AT13=0,0,(LOOKUP(AT13,'TEAM NAMES &amp; EVENTS'!$L$12:$L$27,'TEAM NAMES &amp; EVENTS'!$M$12:$M$27)))</f>
        <v>2</v>
      </c>
      <c r="AU14" s="146">
        <v>27</v>
      </c>
      <c r="AV14" s="144"/>
      <c r="AW14" s="145">
        <f>IF(AW13=0,0,(LOOKUP(AW13,'TEAM NAMES &amp; EVENTS'!$L$12:$L$27,'TEAM NAMES &amp; EVENTS'!$M$12:$M$27)))</f>
        <v>4</v>
      </c>
      <c r="AX14" s="143">
        <v>7</v>
      </c>
      <c r="AY14" s="144"/>
      <c r="AZ14" s="145">
        <f>IF(AZ13=0,0,(LOOKUP(AZ13,'TEAM NAMES &amp; EVENTS'!$L$12:$L$27,'TEAM NAMES &amp; EVENTS'!$M$12:$M$27)))</f>
        <v>8</v>
      </c>
      <c r="BA14" s="147"/>
      <c r="BB14" s="144"/>
      <c r="BC14" s="145">
        <f>IF(BC13=0,0,(LOOKUP(BC13,'TEAM NAMES &amp; EVENTS'!$L$12:$L$27,'TEAM NAMES &amp; EVENTS'!$M$12:$M$27)))</f>
        <v>0</v>
      </c>
      <c r="BD14" s="147"/>
      <c r="BE14" s="144"/>
      <c r="BF14" s="145">
        <f>IF(BF13=0,0,(LOOKUP(BF13,'TEAM NAMES &amp; EVENTS'!$L$12:$L$27,'TEAM NAMES &amp; EVENTS'!$M$12:$M$27)))</f>
        <v>0</v>
      </c>
      <c r="BG14" s="108"/>
      <c r="BH14" s="100"/>
      <c r="BI14" s="100"/>
      <c r="BJ14" s="100"/>
      <c r="BK14" s="100"/>
      <c r="BL14" s="100"/>
      <c r="BM14" s="100"/>
      <c r="BN14" s="100"/>
      <c r="BO14" s="100"/>
      <c r="BP14" s="100"/>
      <c r="BQ14" s="100"/>
      <c r="BR14" s="100"/>
      <c r="BS14" s="100"/>
      <c r="BT14" s="100"/>
      <c r="BU14" s="100"/>
      <c r="BV14" s="100"/>
      <c r="BW14" s="100"/>
      <c r="BX14" s="100"/>
      <c r="BY14" s="100"/>
      <c r="BZ14" s="100"/>
    </row>
    <row r="15" spans="1:78" ht="19.5" customHeight="1" x14ac:dyDescent="0.2">
      <c r="A15" s="100"/>
      <c r="B15" s="106"/>
      <c r="C15" s="384" t="str">
        <f ca="1">LOOKUP("School D",'TEAM NAMES &amp; EVENTS'!B12:B35,'TEAM NAMES &amp; EVENTS'!F12:F27)</f>
        <v xml:space="preserve">D </v>
      </c>
      <c r="D15" s="393" t="str">
        <f ca="1">LOOKUP("School D",'TEAM NAMES &amp; EVENTS'!$B$12:$B$35,'TEAM NAMES &amp; EVENTS'!$E$12:$E$27)</f>
        <v>Elburton</v>
      </c>
      <c r="E15" s="134"/>
      <c r="F15" s="380">
        <v>1.28</v>
      </c>
      <c r="G15" s="61">
        <f>IF(F15&gt;0,F15)</f>
        <v>1.28</v>
      </c>
      <c r="H15" s="383">
        <f>IF(G15=FALSE,0,RANK(G15,G$6:G$53,1))</f>
        <v>5</v>
      </c>
      <c r="I15" s="380">
        <v>26.16</v>
      </c>
      <c r="J15" s="61">
        <f>IF(I15&gt;0,I15)</f>
        <v>26.16</v>
      </c>
      <c r="K15" s="383">
        <f>IF(J15=FALSE,0,RANK(J15,J$6:J$53,1))</f>
        <v>3</v>
      </c>
      <c r="L15" s="380">
        <v>0.56000000000000005</v>
      </c>
      <c r="M15" s="61">
        <f>IF(L15&gt;0,L15)</f>
        <v>0.56000000000000005</v>
      </c>
      <c r="N15" s="383">
        <f>IF(M15=FALSE,0,RANK(M15,M$6:M$53,1))</f>
        <v>4</v>
      </c>
      <c r="O15" s="380">
        <v>1.24</v>
      </c>
      <c r="P15" s="61">
        <f>IF(O15&gt;0,O15)</f>
        <v>1.24</v>
      </c>
      <c r="Q15" s="383">
        <f>IF(P15=FALSE,0,RANK(P15,P$6:P$53,1))</f>
        <v>3</v>
      </c>
      <c r="R15" s="380">
        <v>1.21</v>
      </c>
      <c r="S15" s="61">
        <f>IF(R15&gt;0,R15)</f>
        <v>1.21</v>
      </c>
      <c r="T15" s="383">
        <f>IF(S15=FALSE,0,RANK(S15,S$6:S$53,1))</f>
        <v>7</v>
      </c>
      <c r="U15" s="380">
        <v>0.54</v>
      </c>
      <c r="V15" s="61">
        <f>IF(U15&gt;0,U15)</f>
        <v>0.54</v>
      </c>
      <c r="W15" s="383">
        <f>IF(V15=FALSE,0,RANK(V15,V$6:V$53,1))</f>
        <v>4</v>
      </c>
      <c r="X15" s="380"/>
      <c r="Y15" s="61" t="b">
        <f>IF(X15&gt;0,X15)</f>
        <v>0</v>
      </c>
      <c r="Z15" s="383">
        <f>IF(Y15=FALSE,0,RANK(Y15,Y$6:Y$53,1))</f>
        <v>0</v>
      </c>
      <c r="AA15" s="380"/>
      <c r="AB15" s="61" t="b">
        <f>IF(AA15&gt;0,AA15)</f>
        <v>0</v>
      </c>
      <c r="AC15" s="383">
        <f>IF(AB15=FALSE,0,RANK(AB15,AB$6:AB$53,1))</f>
        <v>0</v>
      </c>
      <c r="AD15" s="124"/>
      <c r="AE15" s="384" t="str">
        <f ca="1">LOOKUP("School D",'TEAM NAMES &amp; EVENTS'!B12:B35,'TEAM NAMES &amp; EVENTS'!F12:F27)</f>
        <v xml:space="preserve">D </v>
      </c>
      <c r="AF15" s="393" t="str">
        <f ca="1">LOOKUP("School D",'TEAM NAMES &amp; EVENTS'!$B$12:$B$35,'TEAM NAMES &amp; EVENTS'!$E$12:$E$27)</f>
        <v>Elburton</v>
      </c>
      <c r="AG15" s="134"/>
      <c r="AH15" s="125">
        <v>1</v>
      </c>
      <c r="AI15" s="148">
        <v>4.25</v>
      </c>
      <c r="AJ15" s="149">
        <f>IF(AI15+AI16+AI17&gt;0,AI15+AI16+AI17)</f>
        <v>14</v>
      </c>
      <c r="AK15" s="128">
        <f>AI15+AI16+AI17</f>
        <v>14</v>
      </c>
      <c r="AL15" s="150">
        <v>47</v>
      </c>
      <c r="AM15" s="151">
        <f>IF(AL15+AL16+AL17&gt;0,AL15+AL16+AL17)</f>
        <v>134</v>
      </c>
      <c r="AN15" s="131">
        <f>AL15+AL16+AL17</f>
        <v>134</v>
      </c>
      <c r="AO15" s="148">
        <v>1.51</v>
      </c>
      <c r="AP15" s="149">
        <f>IF(AO15+AO16+AO17&gt;0,AO15+AO16+AO17)</f>
        <v>4.83</v>
      </c>
      <c r="AQ15" s="128">
        <f>AO15+AO16+AO17</f>
        <v>4.83</v>
      </c>
      <c r="AR15" s="148">
        <v>4.8600000000000003</v>
      </c>
      <c r="AS15" s="149">
        <f>IF(AR15+AR16+AR17&gt;0,AR15+AR16+AR17)</f>
        <v>13.64</v>
      </c>
      <c r="AT15" s="128">
        <f>AR15+AR16+AR17</f>
        <v>13.64</v>
      </c>
      <c r="AU15" s="150">
        <v>41</v>
      </c>
      <c r="AV15" s="151">
        <f>IF(AU15+AU16+AU17&gt;0,AU15+AU16+AU17)</f>
        <v>122</v>
      </c>
      <c r="AW15" s="131">
        <f>AU15+AU16+AU17</f>
        <v>122</v>
      </c>
      <c r="AX15" s="148">
        <v>8</v>
      </c>
      <c r="AY15" s="149">
        <f>IF(AX15+AX16+AX17&gt;0,AX15+AX16+AX17)</f>
        <v>24</v>
      </c>
      <c r="AZ15" s="128">
        <f>AX15+AX16+AX17</f>
        <v>24</v>
      </c>
      <c r="BA15" s="152"/>
      <c r="BB15" s="153" t="b">
        <f>IF(BA15+BA16+BA17&gt;0,BA15+BA16+BA17)</f>
        <v>0</v>
      </c>
      <c r="BC15" s="128">
        <f>BA15+BA16+BA17</f>
        <v>0</v>
      </c>
      <c r="BD15" s="152"/>
      <c r="BE15" s="153" t="b">
        <f>IF(BD15+BD16+BD17&gt;0,BD15+BD16+BD17)</f>
        <v>0</v>
      </c>
      <c r="BF15" s="128">
        <f>BD15+BD16+BD17</f>
        <v>0</v>
      </c>
      <c r="BG15" s="108"/>
      <c r="BH15" s="100"/>
      <c r="BI15" s="100"/>
      <c r="BJ15" s="100"/>
      <c r="BK15" s="100"/>
      <c r="BL15" s="100"/>
      <c r="BM15" s="100"/>
      <c r="BN15" s="100"/>
      <c r="BO15" s="100"/>
      <c r="BP15" s="100"/>
      <c r="BQ15" s="100"/>
      <c r="BR15" s="100"/>
      <c r="BS15" s="100"/>
      <c r="BT15" s="100"/>
      <c r="BU15" s="100"/>
      <c r="BV15" s="100"/>
      <c r="BW15" s="100"/>
      <c r="BX15" s="100"/>
      <c r="BY15" s="100"/>
      <c r="BZ15" s="100"/>
    </row>
    <row r="16" spans="1:78" ht="19.5" customHeight="1" x14ac:dyDescent="0.2">
      <c r="A16" s="100"/>
      <c r="B16" s="106"/>
      <c r="C16" s="377"/>
      <c r="D16" s="394"/>
      <c r="E16" s="134"/>
      <c r="F16" s="381"/>
      <c r="G16" s="61"/>
      <c r="H16" s="353"/>
      <c r="I16" s="381"/>
      <c r="J16" s="61"/>
      <c r="K16" s="353"/>
      <c r="L16" s="381"/>
      <c r="M16" s="61"/>
      <c r="N16" s="353"/>
      <c r="O16" s="381"/>
      <c r="P16" s="61"/>
      <c r="Q16" s="353"/>
      <c r="R16" s="381"/>
      <c r="S16" s="61"/>
      <c r="T16" s="353"/>
      <c r="U16" s="381"/>
      <c r="V16" s="61"/>
      <c r="W16" s="353"/>
      <c r="X16" s="381"/>
      <c r="Y16" s="61"/>
      <c r="Z16" s="353"/>
      <c r="AA16" s="381"/>
      <c r="AB16" s="61"/>
      <c r="AC16" s="353"/>
      <c r="AD16" s="124"/>
      <c r="AE16" s="377"/>
      <c r="AF16" s="394"/>
      <c r="AG16" s="134"/>
      <c r="AH16" s="125">
        <v>2</v>
      </c>
      <c r="AI16" s="135">
        <v>5</v>
      </c>
      <c r="AJ16" s="136"/>
      <c r="AK16" s="137">
        <f>IF(AJ15=FALSE,0,RANK(AJ15,AJ$6:AJ$53, ))</f>
        <v>4</v>
      </c>
      <c r="AL16" s="138">
        <v>42</v>
      </c>
      <c r="AM16" s="136"/>
      <c r="AN16" s="137">
        <f>IF(AM15=FALSE,0,RANK(AM15,AM$6:AM$53, ))</f>
        <v>6</v>
      </c>
      <c r="AO16" s="135">
        <v>1.76</v>
      </c>
      <c r="AP16" s="136"/>
      <c r="AQ16" s="137">
        <f>IF(AP15=FALSE,0,RANK(AP15,AP$6:AP$53, ))</f>
        <v>5</v>
      </c>
      <c r="AR16" s="135">
        <v>4.5599999999999996</v>
      </c>
      <c r="AS16" s="136"/>
      <c r="AT16" s="137">
        <f>IF(AS15=FALSE,0,RANK(AS15,AS$6:AS$53, ))</f>
        <v>4</v>
      </c>
      <c r="AU16" s="138">
        <v>43</v>
      </c>
      <c r="AV16" s="136"/>
      <c r="AW16" s="137">
        <f>IF(AV15=FALSE,0,RANK(AV15,AV$6:AV$53, ))</f>
        <v>2</v>
      </c>
      <c r="AX16" s="135">
        <v>7</v>
      </c>
      <c r="AY16" s="136"/>
      <c r="AZ16" s="137">
        <f>IF(AY15=FALSE,0,RANK(AY15,AY$6:AY$53, ))</f>
        <v>3</v>
      </c>
      <c r="BA16" s="139"/>
      <c r="BB16" s="136"/>
      <c r="BC16" s="137">
        <f>IF(BB15=FALSE,0,RANK(BB15,BB$6:BB$53, ))</f>
        <v>0</v>
      </c>
      <c r="BD16" s="139"/>
      <c r="BE16" s="136"/>
      <c r="BF16" s="137">
        <f>IF(BE15=FALSE,0,RANK(BE15,BE$6:BE$53, ))</f>
        <v>0</v>
      </c>
      <c r="BG16" s="108"/>
      <c r="BH16" s="100"/>
      <c r="BI16" s="100"/>
      <c r="BJ16" s="100"/>
      <c r="BK16" s="100"/>
      <c r="BL16" s="100"/>
      <c r="BM16" s="100"/>
      <c r="BN16" s="100"/>
      <c r="BO16" s="100"/>
      <c r="BP16" s="100"/>
      <c r="BQ16" s="100"/>
      <c r="BR16" s="100"/>
      <c r="BS16" s="100"/>
      <c r="BT16" s="100"/>
      <c r="BU16" s="100"/>
      <c r="BV16" s="100"/>
      <c r="BW16" s="100"/>
      <c r="BX16" s="100"/>
      <c r="BY16" s="100"/>
      <c r="BZ16" s="100"/>
    </row>
    <row r="17" spans="1:78" ht="19.5" customHeight="1" x14ac:dyDescent="0.2">
      <c r="A17" s="100"/>
      <c r="B17" s="106"/>
      <c r="C17" s="378"/>
      <c r="D17" s="395"/>
      <c r="E17" s="140"/>
      <c r="F17" s="382"/>
      <c r="G17" s="141"/>
      <c r="H17" s="142">
        <f>IF(H15=0,0,(LOOKUP(H15,'TEAM NAMES &amp; EVENTS'!$L$12:$L$27,'TEAM NAMES &amp; EVENTS'!$M$12:$M$27)))</f>
        <v>8</v>
      </c>
      <c r="I17" s="382"/>
      <c r="J17" s="141"/>
      <c r="K17" s="142">
        <f>IF(K15=0,0,(LOOKUP(K15,'TEAM NAMES &amp; EVENTS'!$L$12:$L$27,'TEAM NAMES &amp; EVENTS'!$M$12:$M$27)))</f>
        <v>12</v>
      </c>
      <c r="L17" s="382"/>
      <c r="M17" s="141"/>
      <c r="N17" s="142">
        <f>IF(N15=0,0,(LOOKUP(N15,'TEAM NAMES &amp; EVENTS'!$L$12:$L$27,'TEAM NAMES &amp; EVENTS'!$M$12:$M$27)))</f>
        <v>10</v>
      </c>
      <c r="O17" s="382"/>
      <c r="P17" s="141"/>
      <c r="Q17" s="142">
        <f>IF(Q15=0,0,(LOOKUP(Q15,'TEAM NAMES &amp; EVENTS'!$L$12:$L$27,'TEAM NAMES &amp; EVENTS'!$M$12:$M$27)))</f>
        <v>12</v>
      </c>
      <c r="R17" s="382"/>
      <c r="S17" s="141"/>
      <c r="T17" s="142">
        <f>IF(T15=0,0,(LOOKUP(T15,'TEAM NAMES &amp; EVENTS'!$L$12:$L$27,'TEAM NAMES &amp; EVENTS'!$M$12:$M$27)))</f>
        <v>4</v>
      </c>
      <c r="U17" s="382"/>
      <c r="V17" s="141"/>
      <c r="W17" s="142">
        <f>IF(W15=0,0,(LOOKUP(W15,'TEAM NAMES &amp; EVENTS'!$L$12:$L$27,'TEAM NAMES &amp; EVENTS'!$M$12:$M$27)))</f>
        <v>10</v>
      </c>
      <c r="X17" s="382"/>
      <c r="Y17" s="141"/>
      <c r="Z17" s="142">
        <f>IF(Z15=0,0,(LOOKUP(Z15,'TEAM NAMES &amp; EVENTS'!$L$12:$L$27,'TEAM NAMES &amp; EVENTS'!$M$12:$M$27)))</f>
        <v>0</v>
      </c>
      <c r="AA17" s="382"/>
      <c r="AB17" s="141"/>
      <c r="AC17" s="142">
        <f>IF(AC15=0,0,(LOOKUP(AC15,'TEAM NAMES &amp; EVENTS'!$L$12:$L$27,'TEAM NAMES &amp; EVENTS'!$M$12:$M$27)))</f>
        <v>0</v>
      </c>
      <c r="AD17" s="124"/>
      <c r="AE17" s="378"/>
      <c r="AF17" s="395"/>
      <c r="AG17" s="140"/>
      <c r="AH17" s="125">
        <v>3</v>
      </c>
      <c r="AI17" s="143">
        <v>4.75</v>
      </c>
      <c r="AJ17" s="144"/>
      <c r="AK17" s="145">
        <f>IF(AK16=0,0,(LOOKUP(AK16,'TEAM NAMES &amp; EVENTS'!$L$12:$L$27,'TEAM NAMES &amp; EVENTS'!$M$12:$M$27)))</f>
        <v>10</v>
      </c>
      <c r="AL17" s="146">
        <v>45</v>
      </c>
      <c r="AM17" s="144"/>
      <c r="AN17" s="145">
        <f>IF(AN16=0,0,(LOOKUP(AN16,'TEAM NAMES &amp; EVENTS'!$L$12:$L$27,'TEAM NAMES &amp; EVENTS'!$M$12:$M$27)))</f>
        <v>6</v>
      </c>
      <c r="AO17" s="143">
        <v>1.56</v>
      </c>
      <c r="AP17" s="144"/>
      <c r="AQ17" s="145">
        <f>IF(AQ16=0,0,(LOOKUP(AQ16,'TEAM NAMES &amp; EVENTS'!$L$12:$L$27,'TEAM NAMES &amp; EVENTS'!$M$12:$M$27)))</f>
        <v>8</v>
      </c>
      <c r="AR17" s="143">
        <v>4.22</v>
      </c>
      <c r="AS17" s="144"/>
      <c r="AT17" s="145">
        <f>IF(AT16=0,0,(LOOKUP(AT16,'TEAM NAMES &amp; EVENTS'!$L$12:$L$27,'TEAM NAMES &amp; EVENTS'!$M$12:$M$27)))</f>
        <v>10</v>
      </c>
      <c r="AU17" s="146">
        <v>38</v>
      </c>
      <c r="AV17" s="144"/>
      <c r="AW17" s="145">
        <f>IF(AW16=0,0,(LOOKUP(AW16,'TEAM NAMES &amp; EVENTS'!$L$12:$L$27,'TEAM NAMES &amp; EVENTS'!$M$12:$M$27)))</f>
        <v>14</v>
      </c>
      <c r="AX17" s="143">
        <v>9</v>
      </c>
      <c r="AY17" s="144"/>
      <c r="AZ17" s="145">
        <f>IF(AZ16=0,0,(LOOKUP(AZ16,'TEAM NAMES &amp; EVENTS'!$L$12:$L$27,'TEAM NAMES &amp; EVENTS'!$M$12:$M$27)))</f>
        <v>12</v>
      </c>
      <c r="BA17" s="147"/>
      <c r="BB17" s="144"/>
      <c r="BC17" s="145">
        <f>IF(BC16=0,0,(LOOKUP(BC16,'TEAM NAMES &amp; EVENTS'!$L$12:$L$27,'TEAM NAMES &amp; EVENTS'!$M$12:$M$27)))</f>
        <v>0</v>
      </c>
      <c r="BD17" s="147"/>
      <c r="BE17" s="144"/>
      <c r="BF17" s="145">
        <f>IF(BF16=0,0,(LOOKUP(BF16,'TEAM NAMES &amp; EVENTS'!$L$12:$L$27,'TEAM NAMES &amp; EVENTS'!$M$12:$M$27)))</f>
        <v>0</v>
      </c>
      <c r="BG17" s="108"/>
      <c r="BH17" s="100"/>
      <c r="BI17" s="100"/>
      <c r="BJ17" s="100"/>
      <c r="BK17" s="100"/>
      <c r="BL17" s="100"/>
      <c r="BM17" s="100"/>
      <c r="BN17" s="100"/>
      <c r="BO17" s="100"/>
      <c r="BP17" s="100"/>
      <c r="BQ17" s="100"/>
      <c r="BR17" s="100"/>
      <c r="BS17" s="100"/>
      <c r="BT17" s="100"/>
      <c r="BU17" s="100"/>
      <c r="BV17" s="100"/>
      <c r="BW17" s="100"/>
      <c r="BX17" s="100"/>
      <c r="BY17" s="100"/>
      <c r="BZ17" s="100"/>
    </row>
    <row r="18" spans="1:78" ht="19.5" customHeight="1" x14ac:dyDescent="0.2">
      <c r="A18" s="100"/>
      <c r="B18" s="106"/>
      <c r="C18" s="384" t="str">
        <f ca="1">LOOKUP("School E",'TEAM NAMES &amp; EVENTS'!B12:B35,'TEAM NAMES &amp; EVENTS'!F12:F27)</f>
        <v>E</v>
      </c>
      <c r="D18" s="379" t="str">
        <f ca="1">LOOKUP("School E",'TEAM NAMES &amp; EVENTS'!$B$12:$B$35,'TEAM NAMES &amp; EVENTS'!$E$12:$E$27)</f>
        <v xml:space="preserve">Montpelier </v>
      </c>
      <c r="E18" s="154"/>
      <c r="F18" s="380">
        <v>1.26</v>
      </c>
      <c r="G18" s="61">
        <f>IF(F18&gt;0,F18)</f>
        <v>1.26</v>
      </c>
      <c r="H18" s="383">
        <f>IF(G18=FALSE,0,RANK(G18,G$6:G$53,1))</f>
        <v>2</v>
      </c>
      <c r="I18" s="380">
        <v>26.47</v>
      </c>
      <c r="J18" s="61">
        <f>IF(I18&gt;0,I18)</f>
        <v>26.47</v>
      </c>
      <c r="K18" s="383">
        <f>IF(J18=FALSE,0,RANK(J18,J$6:J$53,1))</f>
        <v>5</v>
      </c>
      <c r="L18" s="380">
        <v>0.53</v>
      </c>
      <c r="M18" s="61">
        <f>IF(L18&gt;0,L18)</f>
        <v>0.53</v>
      </c>
      <c r="N18" s="383">
        <f>IF(M18=FALSE,0,RANK(M18,M$6:M$53,1))</f>
        <v>3</v>
      </c>
      <c r="O18" s="380">
        <v>1.26</v>
      </c>
      <c r="P18" s="61">
        <f>IF(O18&gt;0,O18)</f>
        <v>1.26</v>
      </c>
      <c r="Q18" s="383">
        <f>IF(P18=FALSE,0,RANK(P18,P$6:P$53,1))</f>
        <v>5</v>
      </c>
      <c r="R18" s="380">
        <v>1.1499999999999999</v>
      </c>
      <c r="S18" s="61">
        <f>IF(R18&gt;0,R18)</f>
        <v>1.1499999999999999</v>
      </c>
      <c r="T18" s="383">
        <f>IF(S18=FALSE,0,RANK(S18,S$6:S$53,1))</f>
        <v>3</v>
      </c>
      <c r="U18" s="380">
        <v>0.53</v>
      </c>
      <c r="V18" s="61">
        <f>IF(U18&gt;0,U18)</f>
        <v>0.53</v>
      </c>
      <c r="W18" s="383">
        <f>IF(V18=FALSE,0,RANK(V18,V$6:V$53,1))</f>
        <v>2</v>
      </c>
      <c r="X18" s="380"/>
      <c r="Y18" s="61" t="b">
        <f>IF(X18&gt;0,X18)</f>
        <v>0</v>
      </c>
      <c r="Z18" s="383">
        <f>IF(Y18=FALSE,0,RANK(Y18,Y$6:Y$53,1))</f>
        <v>0</v>
      </c>
      <c r="AA18" s="380"/>
      <c r="AB18" s="61" t="b">
        <f>IF(AA18&gt;0,AA18)</f>
        <v>0</v>
      </c>
      <c r="AC18" s="383">
        <f>IF(AB18=FALSE,0,RANK(AB18,AB$6:AB$53,1))</f>
        <v>0</v>
      </c>
      <c r="AD18" s="124"/>
      <c r="AE18" s="384" t="str">
        <f ca="1">LOOKUP("School E",'TEAM NAMES &amp; EVENTS'!B12:B35,'TEAM NAMES &amp; EVENTS'!F12:F27)</f>
        <v>E</v>
      </c>
      <c r="AF18" s="379" t="str">
        <f ca="1">LOOKUP("School E",'TEAM NAMES &amp; EVENTS'!$B$12:$B$35,'TEAM NAMES &amp; EVENTS'!$E$12:$E$27)</f>
        <v xml:space="preserve">Montpelier </v>
      </c>
      <c r="AG18" s="154"/>
      <c r="AH18" s="125">
        <v>1</v>
      </c>
      <c r="AI18" s="148">
        <v>4</v>
      </c>
      <c r="AJ18" s="149">
        <f>IF(AI18+AI19+AI20&gt;0,AI18+AI19+AI20)</f>
        <v>12.75</v>
      </c>
      <c r="AK18" s="128">
        <f>AI18+AI19+AI20</f>
        <v>12.75</v>
      </c>
      <c r="AL18" s="150">
        <v>47</v>
      </c>
      <c r="AM18" s="151">
        <f>IF(AL18+AL19+AL20&gt;0,AL18+AL19+AL20)</f>
        <v>141</v>
      </c>
      <c r="AN18" s="131">
        <f>AL18+AL19+AL20</f>
        <v>141</v>
      </c>
      <c r="AO18" s="148">
        <v>1.84</v>
      </c>
      <c r="AP18" s="149">
        <f>IF(AO18+AO19+AO20&gt;0,AO18+AO19+AO20)</f>
        <v>5.46</v>
      </c>
      <c r="AQ18" s="128">
        <f>AO18+AO19+AO20</f>
        <v>5.46</v>
      </c>
      <c r="AR18" s="148">
        <v>5.9</v>
      </c>
      <c r="AS18" s="149">
        <f>IF(AR18+AR19+AR20&gt;0,AR18+AR19+AR20)</f>
        <v>14.759999999999998</v>
      </c>
      <c r="AT18" s="128">
        <f>AR18+AR19+AR20</f>
        <v>14.759999999999998</v>
      </c>
      <c r="AU18" s="150">
        <v>35</v>
      </c>
      <c r="AV18" s="151">
        <f>IF(AU18+AU19+AU20&gt;0,AU18+AU19+AU20)</f>
        <v>120</v>
      </c>
      <c r="AW18" s="131">
        <f>AU18+AU19+AU20</f>
        <v>120</v>
      </c>
      <c r="AX18" s="148">
        <v>6</v>
      </c>
      <c r="AY18" s="149">
        <f>IF(AX18+AX19+AX20&gt;0,AX18+AX19+AX20)</f>
        <v>20</v>
      </c>
      <c r="AZ18" s="128">
        <f>AX18+AX19+AX20</f>
        <v>20</v>
      </c>
      <c r="BA18" s="152"/>
      <c r="BB18" s="153" t="b">
        <f>IF(BA18+BA19+BA20&gt;0,BA18+BA19+BA20)</f>
        <v>0</v>
      </c>
      <c r="BC18" s="128">
        <f>BA18+BA19+BA20</f>
        <v>0</v>
      </c>
      <c r="BD18" s="152"/>
      <c r="BE18" s="153" t="b">
        <f>IF(BD18+BD19+BD20&gt;0,BD18+BD19+BD20)</f>
        <v>0</v>
      </c>
      <c r="BF18" s="128">
        <f>BD18+BD19+BD20</f>
        <v>0</v>
      </c>
      <c r="BG18" s="108"/>
      <c r="BH18" s="100"/>
      <c r="BI18" s="100"/>
      <c r="BJ18" s="100"/>
      <c r="BK18" s="100"/>
      <c r="BL18" s="100"/>
      <c r="BM18" s="100"/>
      <c r="BN18" s="100"/>
      <c r="BO18" s="100"/>
      <c r="BP18" s="100"/>
      <c r="BQ18" s="100"/>
      <c r="BR18" s="100"/>
      <c r="BS18" s="100"/>
      <c r="BT18" s="100"/>
      <c r="BU18" s="100"/>
      <c r="BV18" s="100"/>
      <c r="BW18" s="100"/>
      <c r="BX18" s="100"/>
      <c r="BY18" s="100"/>
      <c r="BZ18" s="100"/>
    </row>
    <row r="19" spans="1:78" ht="19.5" customHeight="1" x14ac:dyDescent="0.2">
      <c r="A19" s="100"/>
      <c r="B19" s="106"/>
      <c r="C19" s="377"/>
      <c r="D19" s="377"/>
      <c r="E19" s="154"/>
      <c r="F19" s="381"/>
      <c r="G19" s="61"/>
      <c r="H19" s="353"/>
      <c r="I19" s="381"/>
      <c r="J19" s="61"/>
      <c r="K19" s="353"/>
      <c r="L19" s="381"/>
      <c r="M19" s="61"/>
      <c r="N19" s="353"/>
      <c r="O19" s="381"/>
      <c r="P19" s="61"/>
      <c r="Q19" s="353"/>
      <c r="R19" s="381"/>
      <c r="S19" s="61"/>
      <c r="T19" s="353"/>
      <c r="U19" s="381"/>
      <c r="V19" s="61"/>
      <c r="W19" s="353"/>
      <c r="X19" s="381"/>
      <c r="Y19" s="61"/>
      <c r="Z19" s="353"/>
      <c r="AA19" s="381"/>
      <c r="AB19" s="61"/>
      <c r="AC19" s="353"/>
      <c r="AD19" s="124"/>
      <c r="AE19" s="377"/>
      <c r="AF19" s="377"/>
      <c r="AG19" s="154"/>
      <c r="AH19" s="125">
        <v>2</v>
      </c>
      <c r="AI19" s="135">
        <v>4.75</v>
      </c>
      <c r="AJ19" s="136"/>
      <c r="AK19" s="137">
        <f>IF(AJ18=FALSE,0,RANK(AJ18,AJ$6:AJ$53, ))</f>
        <v>6</v>
      </c>
      <c r="AL19" s="138">
        <v>47</v>
      </c>
      <c r="AM19" s="136"/>
      <c r="AN19" s="137">
        <f>IF(AM18=FALSE,0,RANK(AM18,AM$6:AM$53, ))</f>
        <v>3</v>
      </c>
      <c r="AO19" s="135">
        <v>1.7</v>
      </c>
      <c r="AP19" s="136"/>
      <c r="AQ19" s="137">
        <f>IF(AP18=FALSE,0,RANK(AP18,AP$6:AP$53, ))</f>
        <v>1</v>
      </c>
      <c r="AR19" s="135">
        <v>4.3</v>
      </c>
      <c r="AS19" s="136"/>
      <c r="AT19" s="137">
        <f>IF(AS18=FALSE,0,RANK(AS18,AS$6:AS$53, ))</f>
        <v>2</v>
      </c>
      <c r="AU19" s="138">
        <v>48</v>
      </c>
      <c r="AV19" s="136"/>
      <c r="AW19" s="137">
        <f>IF(AV18=FALSE,0,RANK(AV18,AV$6:AV$53, ))</f>
        <v>3</v>
      </c>
      <c r="AX19" s="135">
        <v>8</v>
      </c>
      <c r="AY19" s="136"/>
      <c r="AZ19" s="137">
        <f>IF(AY18=FALSE,0,RANK(AY18,AY$6:AY$53, ))</f>
        <v>5</v>
      </c>
      <c r="BA19" s="139"/>
      <c r="BB19" s="136"/>
      <c r="BC19" s="137">
        <f>IF(BB18=FALSE,0,RANK(BB18,BB$6:BB$53, ))</f>
        <v>0</v>
      </c>
      <c r="BD19" s="139"/>
      <c r="BE19" s="136"/>
      <c r="BF19" s="137">
        <f>IF(BE18=FALSE,0,RANK(BE18,BE$6:BE$53, ))</f>
        <v>0</v>
      </c>
      <c r="BG19" s="108"/>
      <c r="BH19" s="100"/>
      <c r="BI19" s="100"/>
      <c r="BJ19" s="100"/>
      <c r="BK19" s="100"/>
      <c r="BL19" s="100"/>
      <c r="BM19" s="100"/>
      <c r="BN19" s="100"/>
      <c r="BO19" s="100"/>
      <c r="BP19" s="100"/>
      <c r="BQ19" s="100"/>
      <c r="BR19" s="100"/>
      <c r="BS19" s="100"/>
      <c r="BT19" s="100"/>
      <c r="BU19" s="100"/>
      <c r="BV19" s="100"/>
      <c r="BW19" s="100"/>
      <c r="BX19" s="100"/>
      <c r="BY19" s="100"/>
      <c r="BZ19" s="100"/>
    </row>
    <row r="20" spans="1:78" ht="19.5" customHeight="1" x14ac:dyDescent="0.2">
      <c r="A20" s="100"/>
      <c r="B20" s="106"/>
      <c r="C20" s="378"/>
      <c r="D20" s="378"/>
      <c r="E20" s="155"/>
      <c r="F20" s="382"/>
      <c r="G20" s="141"/>
      <c r="H20" s="142">
        <f>IF(H18=0,0,(LOOKUP(H18,'TEAM NAMES &amp; EVENTS'!$L$12:$L$27,'TEAM NAMES &amp; EVENTS'!$M$12:$M$27)))</f>
        <v>14</v>
      </c>
      <c r="I20" s="382"/>
      <c r="J20" s="141"/>
      <c r="K20" s="142">
        <f>IF(K18=0,0,(LOOKUP(K18,'TEAM NAMES &amp; EVENTS'!$L$12:$L$27,'TEAM NAMES &amp; EVENTS'!$M$12:$M$27)))</f>
        <v>8</v>
      </c>
      <c r="L20" s="382"/>
      <c r="M20" s="141"/>
      <c r="N20" s="142">
        <f>IF(N18=0,0,(LOOKUP(N18,'TEAM NAMES &amp; EVENTS'!$L$12:$L$27,'TEAM NAMES &amp; EVENTS'!$M$12:$M$27)))</f>
        <v>12</v>
      </c>
      <c r="O20" s="382"/>
      <c r="P20" s="141"/>
      <c r="Q20" s="142">
        <f>IF(Q18=0,0,(LOOKUP(Q18,'TEAM NAMES &amp; EVENTS'!$L$12:$L$27,'TEAM NAMES &amp; EVENTS'!$M$12:$M$27)))</f>
        <v>8</v>
      </c>
      <c r="R20" s="382"/>
      <c r="S20" s="141"/>
      <c r="T20" s="142">
        <f>IF(T18=0,0,(LOOKUP(T18,'TEAM NAMES &amp; EVENTS'!$L$12:$L$27,'TEAM NAMES &amp; EVENTS'!$M$12:$M$27)))</f>
        <v>12</v>
      </c>
      <c r="U20" s="382"/>
      <c r="V20" s="141"/>
      <c r="W20" s="142">
        <f>IF(W18=0,0,(LOOKUP(W18,'TEAM NAMES &amp; EVENTS'!$L$12:$L$27,'TEAM NAMES &amp; EVENTS'!$M$12:$M$27)))</f>
        <v>14</v>
      </c>
      <c r="X20" s="382"/>
      <c r="Y20" s="141"/>
      <c r="Z20" s="142">
        <f>IF(Z18=0,0,(LOOKUP(Z18,'TEAM NAMES &amp; EVENTS'!$L$12:$L$27,'TEAM NAMES &amp; EVENTS'!$M$12:$M$27)))</f>
        <v>0</v>
      </c>
      <c r="AA20" s="382"/>
      <c r="AB20" s="141"/>
      <c r="AC20" s="142">
        <f>IF(AC18=0,0,(LOOKUP(AC18,'TEAM NAMES &amp; EVENTS'!$L$12:$L$27,'TEAM NAMES &amp; EVENTS'!$M$12:$M$27)))</f>
        <v>0</v>
      </c>
      <c r="AD20" s="124"/>
      <c r="AE20" s="378"/>
      <c r="AF20" s="378"/>
      <c r="AG20" s="155"/>
      <c r="AH20" s="125">
        <v>3</v>
      </c>
      <c r="AI20" s="143">
        <v>4</v>
      </c>
      <c r="AJ20" s="144"/>
      <c r="AK20" s="145">
        <f>IF(AK19=0,0,(LOOKUP(AK19,'TEAM NAMES &amp; EVENTS'!$L$12:$L$27,'TEAM NAMES &amp; EVENTS'!$M$12:$M$27)))</f>
        <v>6</v>
      </c>
      <c r="AL20" s="146">
        <v>47</v>
      </c>
      <c r="AM20" s="144"/>
      <c r="AN20" s="145">
        <f>IF(AN19=0,0,(LOOKUP(AN19,'TEAM NAMES &amp; EVENTS'!$L$12:$L$27,'TEAM NAMES &amp; EVENTS'!$M$12:$M$27)))</f>
        <v>12</v>
      </c>
      <c r="AO20" s="143">
        <v>1.92</v>
      </c>
      <c r="AP20" s="144"/>
      <c r="AQ20" s="145">
        <f>IF(AQ19=0,0,(LOOKUP(AQ19,'TEAM NAMES &amp; EVENTS'!$L$12:$L$27,'TEAM NAMES &amp; EVENTS'!$M$12:$M$27)))</f>
        <v>16</v>
      </c>
      <c r="AR20" s="143">
        <v>4.5599999999999996</v>
      </c>
      <c r="AS20" s="144"/>
      <c r="AT20" s="145">
        <f>IF(AT19=0,0,(LOOKUP(AT19,'TEAM NAMES &amp; EVENTS'!$L$12:$L$27,'TEAM NAMES &amp; EVENTS'!$M$12:$M$27)))</f>
        <v>14</v>
      </c>
      <c r="AU20" s="146">
        <v>37</v>
      </c>
      <c r="AV20" s="144"/>
      <c r="AW20" s="145">
        <f>IF(AW19=0,0,(LOOKUP(AW19,'TEAM NAMES &amp; EVENTS'!$L$12:$L$27,'TEAM NAMES &amp; EVENTS'!$M$12:$M$27)))</f>
        <v>12</v>
      </c>
      <c r="AX20" s="143">
        <v>6</v>
      </c>
      <c r="AY20" s="144"/>
      <c r="AZ20" s="145">
        <f>IF(AZ19=0,0,(LOOKUP(AZ19,'TEAM NAMES &amp; EVENTS'!$L$12:$L$27,'TEAM NAMES &amp; EVENTS'!$M$12:$M$27)))</f>
        <v>8</v>
      </c>
      <c r="BA20" s="147"/>
      <c r="BB20" s="144"/>
      <c r="BC20" s="145">
        <f>IF(BC19=0,0,(LOOKUP(BC19,'TEAM NAMES &amp; EVENTS'!$L$12:$L$27,'TEAM NAMES &amp; EVENTS'!$M$12:$M$27)))</f>
        <v>0</v>
      </c>
      <c r="BD20" s="147"/>
      <c r="BE20" s="144"/>
      <c r="BF20" s="145">
        <f>IF(BF19=0,0,(LOOKUP(BF19,'TEAM NAMES &amp; EVENTS'!$L$12:$L$27,'TEAM NAMES &amp; EVENTS'!$M$12:$M$27)))</f>
        <v>0</v>
      </c>
      <c r="BG20" s="108"/>
      <c r="BH20" s="100"/>
      <c r="BI20" s="100"/>
      <c r="BJ20" s="100"/>
      <c r="BK20" s="100"/>
      <c r="BL20" s="100"/>
      <c r="BM20" s="100"/>
      <c r="BN20" s="100"/>
      <c r="BO20" s="100"/>
      <c r="BP20" s="100"/>
      <c r="BQ20" s="100"/>
      <c r="BR20" s="100"/>
      <c r="BS20" s="100"/>
      <c r="BT20" s="100"/>
      <c r="BU20" s="100"/>
      <c r="BV20" s="100"/>
      <c r="BW20" s="100"/>
      <c r="BX20" s="100"/>
      <c r="BY20" s="100"/>
      <c r="BZ20" s="100"/>
    </row>
    <row r="21" spans="1:78" ht="19.5" customHeight="1" x14ac:dyDescent="0.2">
      <c r="A21" s="100"/>
      <c r="B21" s="106"/>
      <c r="C21" s="376" t="str">
        <f ca="1">LOOKUP("School F",'TEAM NAMES &amp; EVENTS'!B12:B35,'TEAM NAMES &amp; EVENTS'!F12:F27)</f>
        <v>F</v>
      </c>
      <c r="D21" s="379" t="str">
        <f ca="1">LOOKUP("School F",'TEAM NAMES &amp; EVENTS'!$B$12:$B$35,'TEAM NAMES &amp; EVENTS'!$E$12:$E$27)</f>
        <v xml:space="preserve">Plympton St Maurice </v>
      </c>
      <c r="E21" s="154"/>
      <c r="F21" s="380">
        <v>1.42</v>
      </c>
      <c r="G21" s="61">
        <f>IF(F21&gt;0,F21)</f>
        <v>1.42</v>
      </c>
      <c r="H21" s="383">
        <f>IF(G21=FALSE,0,RANK(G21,G$6:G$53,1))</f>
        <v>8</v>
      </c>
      <c r="I21" s="380">
        <v>29.53</v>
      </c>
      <c r="J21" s="61">
        <f>IF(I21&gt;0,I21)</f>
        <v>29.53</v>
      </c>
      <c r="K21" s="383">
        <f>IF(J21=FALSE,0,RANK(J21,J$6:J$53,1))</f>
        <v>6</v>
      </c>
      <c r="L21" s="380">
        <v>1.07</v>
      </c>
      <c r="M21" s="61">
        <f>IF(L21&gt;0,L21)</f>
        <v>1.07</v>
      </c>
      <c r="N21" s="383">
        <f>IF(M21=FALSE,0,RANK(M21,M$6:M$53,1))</f>
        <v>8</v>
      </c>
      <c r="O21" s="380">
        <v>1.28</v>
      </c>
      <c r="P21" s="61">
        <f>IF(O21&gt;0,O21)</f>
        <v>1.28</v>
      </c>
      <c r="Q21" s="383">
        <f>IF(P21=FALSE,0,RANK(P21,P$6:P$53,1))</f>
        <v>6</v>
      </c>
      <c r="R21" s="380">
        <v>1.29</v>
      </c>
      <c r="S21" s="61">
        <f>IF(R21&gt;0,R21)</f>
        <v>1.29</v>
      </c>
      <c r="T21" s="383">
        <f>IF(S21=FALSE,0,RANK(S21,S$6:S$53,1))</f>
        <v>8</v>
      </c>
      <c r="U21" s="380">
        <v>0.59</v>
      </c>
      <c r="V21" s="61">
        <f>IF(U21&gt;0,U21)</f>
        <v>0.59</v>
      </c>
      <c r="W21" s="383">
        <f>IF(V21=FALSE,0,RANK(V21,V$6:V$53,1))</f>
        <v>7</v>
      </c>
      <c r="X21" s="380"/>
      <c r="Y21" s="61" t="b">
        <f>IF(X21&gt;0,X21)</f>
        <v>0</v>
      </c>
      <c r="Z21" s="383">
        <f>IF(Y21=FALSE,0,RANK(Y21,Y$6:Y$53,1))</f>
        <v>0</v>
      </c>
      <c r="AA21" s="380"/>
      <c r="AB21" s="61" t="b">
        <f>IF(AA21&gt;0,AA21)</f>
        <v>0</v>
      </c>
      <c r="AC21" s="383">
        <f>IF(AB21=FALSE,0,RANK(AB21,AB$6:AB$53,1))</f>
        <v>0</v>
      </c>
      <c r="AD21" s="124"/>
      <c r="AE21" s="384" t="str">
        <f ca="1">LOOKUP("School F",'TEAM NAMES &amp; EVENTS'!B12:B35,'TEAM NAMES &amp; EVENTS'!F12:F27)</f>
        <v>F</v>
      </c>
      <c r="AF21" s="379" t="str">
        <f ca="1">LOOKUP("School F",'TEAM NAMES &amp; EVENTS'!$B$12:$B$35,'TEAM NAMES &amp; EVENTS'!$E$12:$E$27)</f>
        <v xml:space="preserve">Plympton St Maurice </v>
      </c>
      <c r="AG21" s="154"/>
      <c r="AH21" s="125">
        <v>1</v>
      </c>
      <c r="AI21" s="148">
        <v>4.25</v>
      </c>
      <c r="AJ21" s="149">
        <f>IF(AI21+AI22+AI23&gt;0,AI21+AI22+AI23)</f>
        <v>12.75</v>
      </c>
      <c r="AK21" s="128">
        <f>AI21+AI22+AI23</f>
        <v>12.75</v>
      </c>
      <c r="AL21" s="150">
        <v>50</v>
      </c>
      <c r="AM21" s="151">
        <f>IF(AL21+AL22+AL23&gt;0,AL21+AL22+AL23)</f>
        <v>129</v>
      </c>
      <c r="AN21" s="131">
        <f>AL21+AL22+AL23</f>
        <v>129</v>
      </c>
      <c r="AO21" s="148">
        <v>1.5</v>
      </c>
      <c r="AP21" s="149">
        <f>IF(AO21+AO22+AO23&gt;0,AO21+AO22+AO23)</f>
        <v>4.24</v>
      </c>
      <c r="AQ21" s="128">
        <f>AO21+AO22+AO23</f>
        <v>4.24</v>
      </c>
      <c r="AR21" s="148">
        <v>4.9000000000000004</v>
      </c>
      <c r="AS21" s="149">
        <f>IF(AR21+AR22+AR23&gt;0,AR21+AR22+AR23)</f>
        <v>12.86</v>
      </c>
      <c r="AT21" s="128">
        <f>AR21+AR22+AR23</f>
        <v>12.86</v>
      </c>
      <c r="AU21" s="150">
        <v>27</v>
      </c>
      <c r="AV21" s="151">
        <f>IF(AU21+AU22+AU23&gt;0,AU21+AU22+AU23)</f>
        <v>73</v>
      </c>
      <c r="AW21" s="131">
        <f>AU21+AU22+AU23</f>
        <v>73</v>
      </c>
      <c r="AX21" s="148">
        <v>5</v>
      </c>
      <c r="AY21" s="149">
        <f>IF(AX21+AX22+AX23&gt;0,AX21+AX22+AX23)</f>
        <v>17</v>
      </c>
      <c r="AZ21" s="128">
        <f>AX21+AX22+AX23</f>
        <v>17</v>
      </c>
      <c r="BA21" s="152"/>
      <c r="BB21" s="153" t="b">
        <f>IF(BA21+BA22+BA23&gt;0,BA21+BA22+BA23)</f>
        <v>0</v>
      </c>
      <c r="BC21" s="128">
        <f>BA21+BA22+BA23</f>
        <v>0</v>
      </c>
      <c r="BD21" s="152"/>
      <c r="BE21" s="153" t="b">
        <f>IF(BD21+BD22+BD23&gt;0,BD21+BD22+BD23)</f>
        <v>0</v>
      </c>
      <c r="BF21" s="128">
        <f>BD21+BD22+BD23</f>
        <v>0</v>
      </c>
      <c r="BG21" s="108"/>
      <c r="BH21" s="100"/>
      <c r="BI21" s="100"/>
      <c r="BJ21" s="100"/>
      <c r="BK21" s="100"/>
      <c r="BL21" s="100"/>
      <c r="BM21" s="100"/>
      <c r="BN21" s="100"/>
      <c r="BO21" s="100"/>
      <c r="BP21" s="100"/>
      <c r="BQ21" s="100"/>
      <c r="BR21" s="100"/>
      <c r="BS21" s="100"/>
      <c r="BT21" s="100"/>
      <c r="BU21" s="100"/>
      <c r="BV21" s="100"/>
      <c r="BW21" s="100"/>
      <c r="BX21" s="100"/>
      <c r="BY21" s="100"/>
      <c r="BZ21" s="100"/>
    </row>
    <row r="22" spans="1:78" ht="19.5" customHeight="1" x14ac:dyDescent="0.2">
      <c r="A22" s="100"/>
      <c r="B22" s="106"/>
      <c r="C22" s="377"/>
      <c r="D22" s="377"/>
      <c r="E22" s="154"/>
      <c r="F22" s="381"/>
      <c r="G22" s="61"/>
      <c r="H22" s="353"/>
      <c r="I22" s="381"/>
      <c r="J22" s="61"/>
      <c r="K22" s="353"/>
      <c r="L22" s="381"/>
      <c r="M22" s="61"/>
      <c r="N22" s="353"/>
      <c r="O22" s="381"/>
      <c r="P22" s="61"/>
      <c r="Q22" s="353"/>
      <c r="R22" s="381"/>
      <c r="S22" s="61"/>
      <c r="T22" s="353"/>
      <c r="U22" s="381"/>
      <c r="V22" s="61"/>
      <c r="W22" s="353"/>
      <c r="X22" s="381"/>
      <c r="Y22" s="61"/>
      <c r="Z22" s="353"/>
      <c r="AA22" s="381"/>
      <c r="AB22" s="61"/>
      <c r="AC22" s="353"/>
      <c r="AD22" s="124"/>
      <c r="AE22" s="377"/>
      <c r="AF22" s="377"/>
      <c r="AG22" s="154"/>
      <c r="AH22" s="125">
        <v>2</v>
      </c>
      <c r="AI22" s="135">
        <v>4.25</v>
      </c>
      <c r="AJ22" s="136"/>
      <c r="AK22" s="137">
        <f>IF(AJ21=FALSE,0,RANK(AJ21,AJ$6:AJ$53, ))</f>
        <v>6</v>
      </c>
      <c r="AL22" s="138">
        <v>42</v>
      </c>
      <c r="AM22" s="136"/>
      <c r="AN22" s="137">
        <f>IF(AM21=FALSE,0,RANK(AM21,AM$6:AM$53, ))</f>
        <v>8</v>
      </c>
      <c r="AO22" s="135">
        <v>1.44</v>
      </c>
      <c r="AP22" s="136"/>
      <c r="AQ22" s="137">
        <f>IF(AP21=FALSE,0,RANK(AP21,AP$6:AP$53, ))</f>
        <v>8</v>
      </c>
      <c r="AR22" s="135">
        <v>3.94</v>
      </c>
      <c r="AS22" s="136"/>
      <c r="AT22" s="137">
        <f>IF(AS21=FALSE,0,RANK(AS21,AS$6:AS$53, ))</f>
        <v>7</v>
      </c>
      <c r="AU22" s="138">
        <v>23</v>
      </c>
      <c r="AV22" s="136"/>
      <c r="AW22" s="137">
        <f>IF(AV21=FALSE,0,RANK(AV21,AV$6:AV$53, ))</f>
        <v>8</v>
      </c>
      <c r="AX22" s="135">
        <v>5</v>
      </c>
      <c r="AY22" s="136"/>
      <c r="AZ22" s="137">
        <f>IF(AY21=FALSE,0,RANK(AY21,AY$6:AY$53, ))</f>
        <v>8</v>
      </c>
      <c r="BA22" s="139"/>
      <c r="BB22" s="136"/>
      <c r="BC22" s="137">
        <f>IF(BB21=FALSE,0,RANK(BB21,BB$6:BB$53, ))</f>
        <v>0</v>
      </c>
      <c r="BD22" s="139"/>
      <c r="BE22" s="136"/>
      <c r="BF22" s="137">
        <f>IF(BE21=FALSE,0,RANK(BE21,BE$6:BE$53, ))</f>
        <v>0</v>
      </c>
      <c r="BG22" s="108"/>
      <c r="BH22" s="100"/>
      <c r="BI22" s="100"/>
      <c r="BJ22" s="100"/>
      <c r="BK22" s="100"/>
      <c r="BL22" s="100"/>
      <c r="BM22" s="100"/>
      <c r="BN22" s="100"/>
      <c r="BO22" s="100"/>
      <c r="BP22" s="100"/>
      <c r="BQ22" s="100"/>
      <c r="BR22" s="100"/>
      <c r="BS22" s="100"/>
      <c r="BT22" s="100"/>
      <c r="BU22" s="100"/>
      <c r="BV22" s="100"/>
      <c r="BW22" s="100"/>
      <c r="BX22" s="100"/>
      <c r="BY22" s="100"/>
      <c r="BZ22" s="100"/>
    </row>
    <row r="23" spans="1:78" ht="19.5" customHeight="1" x14ac:dyDescent="0.2">
      <c r="A23" s="100"/>
      <c r="B23" s="106"/>
      <c r="C23" s="378"/>
      <c r="D23" s="378"/>
      <c r="E23" s="155"/>
      <c r="F23" s="382"/>
      <c r="G23" s="141"/>
      <c r="H23" s="142">
        <f>IF(H21=0,0,(LOOKUP(H21,'TEAM NAMES &amp; EVENTS'!$L$12:$L$27,'TEAM NAMES &amp; EVENTS'!$M$12:$M$27)))</f>
        <v>2</v>
      </c>
      <c r="I23" s="382"/>
      <c r="J23" s="141"/>
      <c r="K23" s="142">
        <f>IF(K21=0,0,(LOOKUP(K21,'TEAM NAMES &amp; EVENTS'!$L$12:$L$27,'TEAM NAMES &amp; EVENTS'!$M$12:$M$27)))</f>
        <v>6</v>
      </c>
      <c r="L23" s="382"/>
      <c r="M23" s="141"/>
      <c r="N23" s="142">
        <f>IF(N21=0,0,(LOOKUP(N21,'TEAM NAMES &amp; EVENTS'!$L$12:$L$27,'TEAM NAMES &amp; EVENTS'!$M$12:$M$27)))</f>
        <v>2</v>
      </c>
      <c r="O23" s="382"/>
      <c r="P23" s="141"/>
      <c r="Q23" s="142">
        <f>IF(Q21=0,0,(LOOKUP(Q21,'TEAM NAMES &amp; EVENTS'!$L$12:$L$27,'TEAM NAMES &amp; EVENTS'!$M$12:$M$27)))</f>
        <v>6</v>
      </c>
      <c r="R23" s="382"/>
      <c r="S23" s="141"/>
      <c r="T23" s="142">
        <f>IF(T21=0,0,(LOOKUP(T21,'TEAM NAMES &amp; EVENTS'!$L$12:$L$27,'TEAM NAMES &amp; EVENTS'!$M$12:$M$27)))</f>
        <v>2</v>
      </c>
      <c r="U23" s="382"/>
      <c r="V23" s="141"/>
      <c r="W23" s="142">
        <f>IF(W21=0,0,(LOOKUP(W21,'TEAM NAMES &amp; EVENTS'!$L$12:$L$27,'TEAM NAMES &amp; EVENTS'!$M$12:$M$27)))</f>
        <v>4</v>
      </c>
      <c r="X23" s="382"/>
      <c r="Y23" s="141"/>
      <c r="Z23" s="142">
        <f>IF(Z21=0,0,(LOOKUP(Z21,'TEAM NAMES &amp; EVENTS'!$L$12:$L$27,'TEAM NAMES &amp; EVENTS'!$M$12:$M$27)))</f>
        <v>0</v>
      </c>
      <c r="AA23" s="382"/>
      <c r="AB23" s="141"/>
      <c r="AC23" s="142">
        <f>IF(AC21=0,0,(LOOKUP(AC21,'TEAM NAMES &amp; EVENTS'!$L$12:$L$27,'TEAM NAMES &amp; EVENTS'!$M$12:$M$27)))</f>
        <v>0</v>
      </c>
      <c r="AD23" s="124"/>
      <c r="AE23" s="378"/>
      <c r="AF23" s="378"/>
      <c r="AG23" s="155"/>
      <c r="AH23" s="125">
        <v>3</v>
      </c>
      <c r="AI23" s="143">
        <v>4.25</v>
      </c>
      <c r="AJ23" s="144"/>
      <c r="AK23" s="145">
        <f>IF(AK22=0,0,(LOOKUP(AK22,'TEAM NAMES &amp; EVENTS'!$L$12:$L$27,'TEAM NAMES &amp; EVENTS'!$M$12:$M$27)))</f>
        <v>6</v>
      </c>
      <c r="AL23" s="146">
        <v>37</v>
      </c>
      <c r="AM23" s="144"/>
      <c r="AN23" s="145">
        <f>IF(AN22=0,0,(LOOKUP(AN22,'TEAM NAMES &amp; EVENTS'!$L$12:$L$27,'TEAM NAMES &amp; EVENTS'!$M$12:$M$27)))</f>
        <v>2</v>
      </c>
      <c r="AO23" s="143">
        <v>1.3</v>
      </c>
      <c r="AP23" s="144"/>
      <c r="AQ23" s="145">
        <f>IF(AQ22=0,0,(LOOKUP(AQ22,'TEAM NAMES &amp; EVENTS'!$L$12:$L$27,'TEAM NAMES &amp; EVENTS'!$M$12:$M$27)))</f>
        <v>2</v>
      </c>
      <c r="AR23" s="143">
        <v>4.0199999999999996</v>
      </c>
      <c r="AS23" s="144"/>
      <c r="AT23" s="145">
        <f>IF(AT22=0,0,(LOOKUP(AT22,'TEAM NAMES &amp; EVENTS'!$L$12:$L$27,'TEAM NAMES &amp; EVENTS'!$M$12:$M$27)))</f>
        <v>4</v>
      </c>
      <c r="AU23" s="146">
        <v>23</v>
      </c>
      <c r="AV23" s="144"/>
      <c r="AW23" s="145">
        <f>IF(AW22=0,0,(LOOKUP(AW22,'TEAM NAMES &amp; EVENTS'!$L$12:$L$27,'TEAM NAMES &amp; EVENTS'!$M$12:$M$27)))</f>
        <v>2</v>
      </c>
      <c r="AX23" s="143">
        <v>7</v>
      </c>
      <c r="AY23" s="144"/>
      <c r="AZ23" s="145">
        <f>IF(AZ22=0,0,(LOOKUP(AZ22,'TEAM NAMES &amp; EVENTS'!$L$12:$L$27,'TEAM NAMES &amp; EVENTS'!$M$12:$M$27)))</f>
        <v>2</v>
      </c>
      <c r="BA23" s="147"/>
      <c r="BB23" s="144"/>
      <c r="BC23" s="145">
        <f>IF(BC22=0,0,(LOOKUP(BC22,'TEAM NAMES &amp; EVENTS'!$L$12:$L$27,'TEAM NAMES &amp; EVENTS'!$M$12:$M$27)))</f>
        <v>0</v>
      </c>
      <c r="BD23" s="147"/>
      <c r="BE23" s="144"/>
      <c r="BF23" s="145">
        <f>IF(BF22=0,0,(LOOKUP(BF22,'TEAM NAMES &amp; EVENTS'!$L$12:$L$27,'TEAM NAMES &amp; EVENTS'!$M$12:$M$27)))</f>
        <v>0</v>
      </c>
      <c r="BG23" s="108"/>
      <c r="BH23" s="100"/>
      <c r="BI23" s="100"/>
      <c r="BJ23" s="100"/>
      <c r="BK23" s="100"/>
      <c r="BL23" s="100"/>
      <c r="BM23" s="100"/>
      <c r="BN23" s="100"/>
      <c r="BO23" s="100"/>
      <c r="BP23" s="100"/>
      <c r="BQ23" s="100"/>
      <c r="BR23" s="100"/>
      <c r="BS23" s="100"/>
      <c r="BT23" s="100"/>
      <c r="BU23" s="100"/>
      <c r="BV23" s="100"/>
      <c r="BW23" s="100"/>
      <c r="BX23" s="100"/>
      <c r="BY23" s="100"/>
      <c r="BZ23" s="100"/>
    </row>
    <row r="24" spans="1:78" ht="19.5" customHeight="1" x14ac:dyDescent="0.2">
      <c r="A24" s="100"/>
      <c r="B24" s="106"/>
      <c r="C24" s="376" t="str">
        <f ca="1">LOOKUP("School G",'TEAM NAMES &amp; EVENTS'!B12:B35,'TEAM NAMES &amp; EVENTS'!F12:F27)</f>
        <v xml:space="preserve">G </v>
      </c>
      <c r="D24" s="379" t="str">
        <f ca="1">LOOKUP("School G",'TEAM NAMES &amp; EVENTS'!$B$12:$B$35,'TEAM NAMES &amp; EVENTS'!$E$12:$E$27)</f>
        <v>Compton</v>
      </c>
      <c r="E24" s="154"/>
      <c r="F24" s="380">
        <v>1.27</v>
      </c>
      <c r="G24" s="61">
        <f>IF(F24&gt;0,F24)</f>
        <v>1.27</v>
      </c>
      <c r="H24" s="383">
        <f>IF(G24=FALSE,0,RANK(G24,G$6:G$53,1))</f>
        <v>4</v>
      </c>
      <c r="I24" s="380">
        <v>26.44</v>
      </c>
      <c r="J24" s="61">
        <f>IF(I24&gt;0,I24)</f>
        <v>26.44</v>
      </c>
      <c r="K24" s="383">
        <f>IF(J24=FALSE,0,RANK(J24,J$6:J$53,1))</f>
        <v>4</v>
      </c>
      <c r="L24" s="380">
        <v>0.56000000000000005</v>
      </c>
      <c r="M24" s="61">
        <f>IF(L24&gt;0,L24)</f>
        <v>0.56000000000000005</v>
      </c>
      <c r="N24" s="383">
        <f>IF(M24=FALSE,0,RANK(M24,M$6:M$53,1))</f>
        <v>4</v>
      </c>
      <c r="O24" s="380">
        <v>1.25</v>
      </c>
      <c r="P24" s="61">
        <f>IF(O24&gt;0,O24)</f>
        <v>1.25</v>
      </c>
      <c r="Q24" s="383">
        <f>IF(P24=FALSE,0,RANK(P24,P$6:P$53,1))</f>
        <v>4</v>
      </c>
      <c r="R24" s="380">
        <v>1.1399999999999999</v>
      </c>
      <c r="S24" s="61">
        <f>IF(R24&gt;0,R24)</f>
        <v>1.1399999999999999</v>
      </c>
      <c r="T24" s="383">
        <f>IF(S24=FALSE,0,RANK(S24,S$6:S$53,1))</f>
        <v>2</v>
      </c>
      <c r="U24" s="380">
        <v>0.52</v>
      </c>
      <c r="V24" s="61">
        <f>IF(U24&gt;0,U24)</f>
        <v>0.52</v>
      </c>
      <c r="W24" s="383">
        <f>IF(V24=FALSE,0,RANK(V24,V$6:V$53,1))</f>
        <v>1</v>
      </c>
      <c r="X24" s="380"/>
      <c r="Y24" s="61" t="b">
        <f>IF(X24&gt;0,X24)</f>
        <v>0</v>
      </c>
      <c r="Z24" s="383">
        <f>IF(Y24=FALSE,0,RANK(Y24,Y$6:Y$53,1))</f>
        <v>0</v>
      </c>
      <c r="AA24" s="380"/>
      <c r="AB24" s="61" t="b">
        <f>IF(AA24&gt;0,AA24)</f>
        <v>0</v>
      </c>
      <c r="AC24" s="383">
        <f>IF(AB24=FALSE,0,RANK(AB24,AB$6:AB$53,1))</f>
        <v>0</v>
      </c>
      <c r="AD24" s="124"/>
      <c r="AE24" s="384" t="str">
        <f ca="1">LOOKUP("School G",'TEAM NAMES &amp; EVENTS'!B12:B35,'TEAM NAMES &amp; EVENTS'!F12:F27)</f>
        <v xml:space="preserve">G </v>
      </c>
      <c r="AF24" s="379" t="str">
        <f ca="1">LOOKUP("School G",'TEAM NAMES &amp; EVENTS'!$B$12:$B$35,'TEAM NAMES &amp; EVENTS'!$E$12:$E$27)</f>
        <v>Compton</v>
      </c>
      <c r="AG24" s="154"/>
      <c r="AH24" s="125">
        <v>1</v>
      </c>
      <c r="AI24" s="148">
        <v>5</v>
      </c>
      <c r="AJ24" s="149">
        <f>IF(AI24+AI25+AI26&gt;0,AI24+AI25+AI26)</f>
        <v>15.75</v>
      </c>
      <c r="AK24" s="128">
        <f>AI24+AI25+AI26</f>
        <v>15.75</v>
      </c>
      <c r="AL24" s="150">
        <v>48</v>
      </c>
      <c r="AM24" s="151">
        <f>IF(AL24+AL25+AL26&gt;0,AL24+AL25+AL26)</f>
        <v>141</v>
      </c>
      <c r="AN24" s="131">
        <f>AL24+AL25+AL26</f>
        <v>141</v>
      </c>
      <c r="AO24" s="148">
        <v>1.74</v>
      </c>
      <c r="AP24" s="149">
        <f>IF(AO24+AO25+AO26&gt;0,AO24+AO25+AO26)</f>
        <v>4.8600000000000003</v>
      </c>
      <c r="AQ24" s="128">
        <f>AO24+AO25+AO26</f>
        <v>4.8600000000000003</v>
      </c>
      <c r="AR24" s="148">
        <v>4.84</v>
      </c>
      <c r="AS24" s="149">
        <f>IF(AR24+AR25+AR26&gt;0,AR24+AR25+AR26)</f>
        <v>13.64</v>
      </c>
      <c r="AT24" s="128">
        <f>AR24+AR25+AR26</f>
        <v>13.64</v>
      </c>
      <c r="AU24" s="150">
        <v>42</v>
      </c>
      <c r="AV24" s="151">
        <f>IF(AU24+AU25+AU26&gt;0,AU24+AU25+AU26)</f>
        <v>109</v>
      </c>
      <c r="AW24" s="131">
        <f>AU24+AU25+AU26</f>
        <v>109</v>
      </c>
      <c r="AX24" s="148">
        <v>14</v>
      </c>
      <c r="AY24" s="149">
        <f>IF(AX24+AX25+AX26&gt;0,AX24+AX25+AX26)</f>
        <v>29</v>
      </c>
      <c r="AZ24" s="128"/>
      <c r="BA24" s="152"/>
      <c r="BB24" s="153" t="b">
        <f>IF(BA24+BA25+BA26&gt;0,BA24+BA25+BA26)</f>
        <v>0</v>
      </c>
      <c r="BC24" s="128">
        <f>BA24+BA25+BA26</f>
        <v>0</v>
      </c>
      <c r="BD24" s="152"/>
      <c r="BE24" s="153" t="b">
        <f>IF(BD24+BD25+BD26&gt;0,BD24+BD25+BD26)</f>
        <v>0</v>
      </c>
      <c r="BF24" s="128">
        <f>BD24+BD25+BD26</f>
        <v>0</v>
      </c>
      <c r="BG24" s="108"/>
      <c r="BH24" s="100"/>
      <c r="BI24" s="100"/>
      <c r="BJ24" s="100"/>
      <c r="BK24" s="100"/>
      <c r="BL24" s="100"/>
      <c r="BM24" s="100"/>
      <c r="BN24" s="100"/>
      <c r="BO24" s="100"/>
      <c r="BP24" s="100"/>
      <c r="BQ24" s="100"/>
      <c r="BR24" s="100"/>
      <c r="BS24" s="100"/>
      <c r="BT24" s="100"/>
      <c r="BU24" s="100"/>
      <c r="BV24" s="100"/>
      <c r="BW24" s="100"/>
      <c r="BX24" s="100"/>
      <c r="BY24" s="100"/>
      <c r="BZ24" s="100"/>
    </row>
    <row r="25" spans="1:78" ht="19.5" customHeight="1" x14ac:dyDescent="0.2">
      <c r="A25" s="100"/>
      <c r="B25" s="106"/>
      <c r="C25" s="377"/>
      <c r="D25" s="377"/>
      <c r="E25" s="154"/>
      <c r="F25" s="381"/>
      <c r="G25" s="61"/>
      <c r="H25" s="353"/>
      <c r="I25" s="381"/>
      <c r="J25" s="61"/>
      <c r="K25" s="353"/>
      <c r="L25" s="381"/>
      <c r="M25" s="61"/>
      <c r="N25" s="353"/>
      <c r="O25" s="381"/>
      <c r="P25" s="61"/>
      <c r="Q25" s="353"/>
      <c r="R25" s="381"/>
      <c r="S25" s="61"/>
      <c r="T25" s="353"/>
      <c r="U25" s="381"/>
      <c r="V25" s="61"/>
      <c r="W25" s="353"/>
      <c r="X25" s="381"/>
      <c r="Y25" s="61"/>
      <c r="Z25" s="353"/>
      <c r="AA25" s="381"/>
      <c r="AB25" s="61"/>
      <c r="AC25" s="353"/>
      <c r="AD25" s="124"/>
      <c r="AE25" s="377"/>
      <c r="AF25" s="377"/>
      <c r="AG25" s="154"/>
      <c r="AH25" s="125">
        <v>2</v>
      </c>
      <c r="AI25" s="135">
        <v>6</v>
      </c>
      <c r="AJ25" s="136"/>
      <c r="AK25" s="137">
        <f>IF(AJ24=FALSE,0,RANK(AJ24,AJ$6:AJ$53, ))</f>
        <v>2</v>
      </c>
      <c r="AL25" s="138">
        <v>46</v>
      </c>
      <c r="AM25" s="136"/>
      <c r="AN25" s="137">
        <f>IF(AM24=FALSE,0,RANK(AM24,AM$6:AM$53, ))</f>
        <v>3</v>
      </c>
      <c r="AO25" s="135">
        <v>1.5</v>
      </c>
      <c r="AP25" s="136"/>
      <c r="AQ25" s="137">
        <f>IF(AP24=FALSE,0,RANK(AP24,AP$6:AP$53, ))</f>
        <v>3</v>
      </c>
      <c r="AR25" s="135">
        <v>4.5</v>
      </c>
      <c r="AS25" s="136"/>
      <c r="AT25" s="137">
        <f>IF(AS24=FALSE,0,RANK(AS24,AS$6:AS$53, ))</f>
        <v>4</v>
      </c>
      <c r="AU25" s="138">
        <v>32</v>
      </c>
      <c r="AV25" s="136"/>
      <c r="AW25" s="137">
        <f>IF(AV24=FALSE,0,RANK(AV24,AV$6:AV$53, ))</f>
        <v>5</v>
      </c>
      <c r="AX25" s="135">
        <v>9</v>
      </c>
      <c r="AY25" s="136"/>
      <c r="AZ25" s="137">
        <f>IF(AY24=FALSE,0,RANK(AY24,AY$6:AY$53, ))</f>
        <v>2</v>
      </c>
      <c r="BA25" s="139"/>
      <c r="BB25" s="136"/>
      <c r="BC25" s="137">
        <f>IF(BB24=FALSE,0,RANK(BB24,BB$6:BB$53, ))</f>
        <v>0</v>
      </c>
      <c r="BD25" s="139"/>
      <c r="BE25" s="136"/>
      <c r="BF25" s="137">
        <f>IF(BE24=FALSE,0,RANK(BE24,BE$6:BE$53, ))</f>
        <v>0</v>
      </c>
      <c r="BG25" s="108"/>
      <c r="BH25" s="100"/>
      <c r="BI25" s="100"/>
      <c r="BJ25" s="100"/>
      <c r="BK25" s="100"/>
      <c r="BL25" s="100"/>
      <c r="BM25" s="100"/>
      <c r="BN25" s="100"/>
      <c r="BO25" s="100"/>
      <c r="BP25" s="100"/>
      <c r="BQ25" s="100"/>
      <c r="BR25" s="100"/>
      <c r="BS25" s="100"/>
      <c r="BT25" s="100"/>
      <c r="BU25" s="100"/>
      <c r="BV25" s="100"/>
      <c r="BW25" s="100"/>
      <c r="BX25" s="100"/>
      <c r="BY25" s="100"/>
      <c r="BZ25" s="100"/>
    </row>
    <row r="26" spans="1:78" ht="19.5" customHeight="1" x14ac:dyDescent="0.2">
      <c r="A26" s="100"/>
      <c r="B26" s="106"/>
      <c r="C26" s="378"/>
      <c r="D26" s="378"/>
      <c r="E26" s="155"/>
      <c r="F26" s="382"/>
      <c r="G26" s="141"/>
      <c r="H26" s="142">
        <f>IF(H24=0,0,(LOOKUP(H24,'TEAM NAMES &amp; EVENTS'!$L$12:$L$27,'TEAM NAMES &amp; EVENTS'!$M$12:$M$27)))</f>
        <v>10</v>
      </c>
      <c r="I26" s="382"/>
      <c r="J26" s="141"/>
      <c r="K26" s="142">
        <f>IF(K24=0,0,(LOOKUP(K24,'TEAM NAMES &amp; EVENTS'!$L$12:$L$27,'TEAM NAMES &amp; EVENTS'!$M$12:$M$27)))</f>
        <v>10</v>
      </c>
      <c r="L26" s="382"/>
      <c r="M26" s="141"/>
      <c r="N26" s="142">
        <f>IF(N24=0,0,(LOOKUP(N24,'TEAM NAMES &amp; EVENTS'!$L$12:$L$27,'TEAM NAMES &amp; EVENTS'!$M$12:$M$27)))</f>
        <v>10</v>
      </c>
      <c r="O26" s="382"/>
      <c r="P26" s="141"/>
      <c r="Q26" s="142">
        <f>IF(Q24=0,0,(LOOKUP(Q24,'TEAM NAMES &amp; EVENTS'!$L$12:$L$27,'TEAM NAMES &amp; EVENTS'!$M$12:$M$27)))</f>
        <v>10</v>
      </c>
      <c r="R26" s="382"/>
      <c r="S26" s="141"/>
      <c r="T26" s="142">
        <f>IF(T24=0,0,(LOOKUP(T24,'TEAM NAMES &amp; EVENTS'!$L$12:$L$27,'TEAM NAMES &amp; EVENTS'!$M$12:$M$27)))</f>
        <v>14</v>
      </c>
      <c r="U26" s="382"/>
      <c r="V26" s="141"/>
      <c r="W26" s="142">
        <f>IF(W24=0,0,(LOOKUP(W24,'TEAM NAMES &amp; EVENTS'!$L$12:$L$27,'TEAM NAMES &amp; EVENTS'!$M$12:$M$27)))</f>
        <v>16</v>
      </c>
      <c r="X26" s="382"/>
      <c r="Y26" s="141"/>
      <c r="Z26" s="142">
        <f>IF(Z24=0,0,(LOOKUP(Z24,'TEAM NAMES &amp; EVENTS'!$L$12:$L$27,'TEAM NAMES &amp; EVENTS'!$M$12:$M$27)))</f>
        <v>0</v>
      </c>
      <c r="AA26" s="382"/>
      <c r="AB26" s="141"/>
      <c r="AC26" s="142">
        <f>IF(AC24=0,0,(LOOKUP(AC24,'TEAM NAMES &amp; EVENTS'!$L$12:$L$27,'TEAM NAMES &amp; EVENTS'!$M$12:$M$27)))</f>
        <v>0</v>
      </c>
      <c r="AD26" s="124"/>
      <c r="AE26" s="378"/>
      <c r="AF26" s="378"/>
      <c r="AG26" s="155"/>
      <c r="AH26" s="125">
        <v>3</v>
      </c>
      <c r="AI26" s="143">
        <v>4.75</v>
      </c>
      <c r="AJ26" s="144"/>
      <c r="AK26" s="145">
        <f>IF(AK25=0,0,(LOOKUP(AK25,'TEAM NAMES &amp; EVENTS'!$L$12:$L$27,'TEAM NAMES &amp; EVENTS'!$M$12:$M$27)))</f>
        <v>14</v>
      </c>
      <c r="AL26" s="146">
        <v>47</v>
      </c>
      <c r="AM26" s="144"/>
      <c r="AN26" s="145">
        <f>IF(AN25=0,0,(LOOKUP(AN25,'TEAM NAMES &amp; EVENTS'!$L$12:$L$27,'TEAM NAMES &amp; EVENTS'!$M$12:$M$27)))</f>
        <v>12</v>
      </c>
      <c r="AO26" s="143">
        <v>1.62</v>
      </c>
      <c r="AP26" s="144"/>
      <c r="AQ26" s="145">
        <f>IF(AQ25=0,0,(LOOKUP(AQ25,'TEAM NAMES &amp; EVENTS'!$L$12:$L$27,'TEAM NAMES &amp; EVENTS'!$M$12:$M$27)))</f>
        <v>12</v>
      </c>
      <c r="AR26" s="143">
        <v>4.3</v>
      </c>
      <c r="AS26" s="144"/>
      <c r="AT26" s="145">
        <f>IF(AT25=0,0,(LOOKUP(AT25,'TEAM NAMES &amp; EVENTS'!$L$12:$L$27,'TEAM NAMES &amp; EVENTS'!$M$12:$M$27)))</f>
        <v>10</v>
      </c>
      <c r="AU26" s="146">
        <v>35</v>
      </c>
      <c r="AV26" s="144"/>
      <c r="AW26" s="145">
        <f>IF(AW25=0,0,(LOOKUP(AW25,'TEAM NAMES &amp; EVENTS'!$L$12:$L$27,'TEAM NAMES &amp; EVENTS'!$M$12:$M$27)))</f>
        <v>8</v>
      </c>
      <c r="AX26" s="143">
        <v>6</v>
      </c>
      <c r="AY26" s="144"/>
      <c r="AZ26" s="145">
        <f>IF(AZ25=0,0,(LOOKUP(AZ25,'TEAM NAMES &amp; EVENTS'!$L$12:$L$27,'TEAM NAMES &amp; EVENTS'!$M$12:$M$27)))</f>
        <v>14</v>
      </c>
      <c r="BA26" s="147"/>
      <c r="BB26" s="144"/>
      <c r="BC26" s="145">
        <f>IF(BC25=0,0,(LOOKUP(BC25,'TEAM NAMES &amp; EVENTS'!$L$12:$L$27,'TEAM NAMES &amp; EVENTS'!$M$12:$M$27)))</f>
        <v>0</v>
      </c>
      <c r="BD26" s="147"/>
      <c r="BE26" s="144"/>
      <c r="BF26" s="145">
        <f>IF(BF25=0,0,(LOOKUP(BF25,'TEAM NAMES &amp; EVENTS'!$L$12:$L$27,'TEAM NAMES &amp; EVENTS'!$M$12:$M$27)))</f>
        <v>0</v>
      </c>
      <c r="BG26" s="108"/>
      <c r="BH26" s="100"/>
      <c r="BI26" s="100"/>
      <c r="BJ26" s="100"/>
      <c r="BK26" s="100"/>
      <c r="BL26" s="100"/>
      <c r="BM26" s="100"/>
      <c r="BN26" s="100"/>
      <c r="BO26" s="100"/>
      <c r="BP26" s="100"/>
      <c r="BQ26" s="100"/>
      <c r="BR26" s="100"/>
      <c r="BS26" s="100"/>
      <c r="BT26" s="100"/>
      <c r="BU26" s="100"/>
      <c r="BV26" s="100"/>
      <c r="BW26" s="100"/>
      <c r="BX26" s="100"/>
      <c r="BY26" s="100"/>
      <c r="BZ26" s="100"/>
    </row>
    <row r="27" spans="1:78" ht="19.5" customHeight="1" x14ac:dyDescent="0.2">
      <c r="A27" s="100"/>
      <c r="B27" s="106"/>
      <c r="C27" s="376" t="str">
        <f ca="1">LOOKUP("School H",'TEAM NAMES &amp; EVENTS'!B12:B35,'TEAM NAMES &amp; EVENTS'!F12:F27)</f>
        <v>H</v>
      </c>
      <c r="D27" s="379" t="str">
        <f ca="1">LOOKUP("School H",'TEAM NAMES &amp; EVENTS'!$B$12:$B$35,'TEAM NAMES &amp; EVENTS'!$E$12:$E$27)</f>
        <v>Salsibury Road</v>
      </c>
      <c r="E27" s="154"/>
      <c r="F27" s="380">
        <v>1.25</v>
      </c>
      <c r="G27" s="61">
        <f>IF(F27&gt;0,F27)</f>
        <v>1.25</v>
      </c>
      <c r="H27" s="383">
        <f>IF(G27=FALSE,0,RANK(G27,G$6:G$53,1))</f>
        <v>1</v>
      </c>
      <c r="I27" s="380">
        <v>25.9</v>
      </c>
      <c r="J27" s="61">
        <f>IF(I27&gt;0,I27)</f>
        <v>25.9</v>
      </c>
      <c r="K27" s="383">
        <f>IF(J27=FALSE,0,RANK(J27,J$6:J$53,1))</f>
        <v>1</v>
      </c>
      <c r="L27" s="380">
        <v>0.52</v>
      </c>
      <c r="M27" s="61">
        <f>IF(L27&gt;0,L27)</f>
        <v>0.52</v>
      </c>
      <c r="N27" s="383">
        <f>IF(M27=FALSE,0,RANK(M27,M$6:M$53,1))</f>
        <v>1</v>
      </c>
      <c r="O27" s="380">
        <v>1.2</v>
      </c>
      <c r="P27" s="61">
        <f>IF(O27&gt;0,O27)</f>
        <v>1.2</v>
      </c>
      <c r="Q27" s="383">
        <f>IF(P27=FALSE,0,RANK(P27,P$6:P$53,1))</f>
        <v>1</v>
      </c>
      <c r="R27" s="380">
        <v>1.1599999999999999</v>
      </c>
      <c r="S27" s="61">
        <f>IF(R27&gt;0,R27)</f>
        <v>1.1599999999999999</v>
      </c>
      <c r="T27" s="383">
        <f>IF(S27=FALSE,0,RANK(S27,S$6:S$53,1))</f>
        <v>4</v>
      </c>
      <c r="U27" s="380">
        <v>0.53</v>
      </c>
      <c r="V27" s="61">
        <f>IF(U27&gt;0,U27)</f>
        <v>0.53</v>
      </c>
      <c r="W27" s="383">
        <f>IF(V27=FALSE,0,RANK(V27,V$6:V$53,1))</f>
        <v>2</v>
      </c>
      <c r="X27" s="380"/>
      <c r="Y27" s="61" t="b">
        <f>IF(X27&gt;0,X27)</f>
        <v>0</v>
      </c>
      <c r="Z27" s="383">
        <f>IF(Y27=FALSE,0,RANK(Y27,Y$6:Y$53,1))</f>
        <v>0</v>
      </c>
      <c r="AA27" s="380"/>
      <c r="AB27" s="61" t="b">
        <f>IF(AA27&gt;0,AA27)</f>
        <v>0</v>
      </c>
      <c r="AC27" s="383">
        <f>IF(AB27=FALSE,0,RANK(AB27,AB$6:AB$53,1))</f>
        <v>0</v>
      </c>
      <c r="AD27" s="124"/>
      <c r="AE27" s="384" t="str">
        <f ca="1">LOOKUP("School H",'TEAM NAMES &amp; EVENTS'!B12:B35,'TEAM NAMES &amp; EVENTS'!F12:F27)</f>
        <v>H</v>
      </c>
      <c r="AF27" s="379" t="str">
        <f ca="1">LOOKUP("School H",'TEAM NAMES &amp; EVENTS'!$B$12:$B$35,'TEAM NAMES &amp; EVENTS'!$E$12:$E$27)</f>
        <v>Salsibury Road</v>
      </c>
      <c r="AG27" s="154"/>
      <c r="AH27" s="125">
        <v>1</v>
      </c>
      <c r="AI27" s="148">
        <v>4.25</v>
      </c>
      <c r="AJ27" s="149">
        <f>IF(AI27+AI28+AI29&gt;0,AI27+AI28+AI29)</f>
        <v>13.75</v>
      </c>
      <c r="AK27" s="128">
        <f>AI27+AI28+AI29</f>
        <v>13.75</v>
      </c>
      <c r="AL27" s="150">
        <v>50</v>
      </c>
      <c r="AM27" s="151">
        <f>IF(AL27+AL28+AL29&gt;0,AL27+AL28+AL29)</f>
        <v>153</v>
      </c>
      <c r="AN27" s="131">
        <f>AL27+AL28+AL29</f>
        <v>153</v>
      </c>
      <c r="AO27" s="148">
        <v>1.7</v>
      </c>
      <c r="AP27" s="149">
        <f>IF(AO27+AO28+AO29&gt;0,AO27+AO28+AO29)</f>
        <v>4.84</v>
      </c>
      <c r="AQ27" s="128">
        <f>AO27+AO28+AO29</f>
        <v>4.84</v>
      </c>
      <c r="AR27" s="148">
        <v>4.62</v>
      </c>
      <c r="AS27" s="149">
        <f>IF(AR27+AR28+AR29&gt;0,AR27+AR28+AR29)</f>
        <v>14.02</v>
      </c>
      <c r="AT27" s="128">
        <f>AR27+AR28+AR29</f>
        <v>14.02</v>
      </c>
      <c r="AU27" s="150">
        <v>41</v>
      </c>
      <c r="AV27" s="151">
        <f>IF(AU27+AU28+AU29&gt;0,AU27+AU28+AU29)</f>
        <v>125</v>
      </c>
      <c r="AW27" s="131">
        <f>AU27+AU28+AU29</f>
        <v>125</v>
      </c>
      <c r="AX27" s="148">
        <v>6</v>
      </c>
      <c r="AY27" s="149">
        <f>IF(AX27+AX28+AX29&gt;0,AX27+AX28+AX29)</f>
        <v>19</v>
      </c>
      <c r="AZ27" s="128">
        <f>AX27+AX28+AX29</f>
        <v>19</v>
      </c>
      <c r="BA27" s="152"/>
      <c r="BB27" s="153" t="b">
        <f>IF(BA27+BA28+BA29&gt;0,BA27+BA28+BA29)</f>
        <v>0</v>
      </c>
      <c r="BC27" s="128">
        <f>BA27+BA28+BA29</f>
        <v>0</v>
      </c>
      <c r="BD27" s="152"/>
      <c r="BE27" s="153" t="b">
        <f>IF(BD27+BD28+BD29&gt;0,BD27+BD28+BD29)</f>
        <v>0</v>
      </c>
      <c r="BF27" s="128">
        <f>BD27+BD28+BD29</f>
        <v>0</v>
      </c>
      <c r="BG27" s="108"/>
      <c r="BH27" s="100"/>
      <c r="BI27" s="100"/>
      <c r="BJ27" s="100"/>
      <c r="BK27" s="100"/>
      <c r="BL27" s="100"/>
      <c r="BM27" s="100"/>
      <c r="BN27" s="100"/>
      <c r="BO27" s="100"/>
      <c r="BP27" s="100"/>
      <c r="BQ27" s="100"/>
      <c r="BR27" s="100"/>
      <c r="BS27" s="100"/>
      <c r="BT27" s="100"/>
      <c r="BU27" s="100"/>
      <c r="BV27" s="100"/>
      <c r="BW27" s="100"/>
      <c r="BX27" s="100"/>
      <c r="BY27" s="100"/>
      <c r="BZ27" s="100"/>
    </row>
    <row r="28" spans="1:78" ht="19.5" customHeight="1" x14ac:dyDescent="0.2">
      <c r="A28" s="100"/>
      <c r="B28" s="106"/>
      <c r="C28" s="377"/>
      <c r="D28" s="377"/>
      <c r="E28" s="154"/>
      <c r="F28" s="381"/>
      <c r="G28" s="61"/>
      <c r="H28" s="353"/>
      <c r="I28" s="381"/>
      <c r="J28" s="61"/>
      <c r="K28" s="353"/>
      <c r="L28" s="381"/>
      <c r="M28" s="61"/>
      <c r="N28" s="353"/>
      <c r="O28" s="381"/>
      <c r="P28" s="61"/>
      <c r="Q28" s="353"/>
      <c r="R28" s="381"/>
      <c r="S28" s="61"/>
      <c r="T28" s="353"/>
      <c r="U28" s="381"/>
      <c r="V28" s="61"/>
      <c r="W28" s="353"/>
      <c r="X28" s="381"/>
      <c r="Y28" s="61"/>
      <c r="Z28" s="353"/>
      <c r="AA28" s="381"/>
      <c r="AB28" s="61"/>
      <c r="AC28" s="353"/>
      <c r="AD28" s="124"/>
      <c r="AE28" s="377"/>
      <c r="AF28" s="377"/>
      <c r="AG28" s="154"/>
      <c r="AH28" s="125">
        <v>2</v>
      </c>
      <c r="AI28" s="135">
        <v>4.5</v>
      </c>
      <c r="AJ28" s="136"/>
      <c r="AK28" s="137">
        <f>IF(AJ27=FALSE,0,RANK(AJ27,AJ$6:AJ$53, ))</f>
        <v>5</v>
      </c>
      <c r="AL28" s="138">
        <v>49</v>
      </c>
      <c r="AM28" s="136"/>
      <c r="AN28" s="137">
        <f>IF(AM27=FALSE,0,RANK(AM27,AM$6:AM$53, ))</f>
        <v>1</v>
      </c>
      <c r="AO28" s="135">
        <v>1.64</v>
      </c>
      <c r="AP28" s="136"/>
      <c r="AQ28" s="137">
        <f>IF(AP27=FALSE,0,RANK(AP27,AP$6:AP$53, ))</f>
        <v>4</v>
      </c>
      <c r="AR28" s="135">
        <v>4.38</v>
      </c>
      <c r="AS28" s="136"/>
      <c r="AT28" s="137">
        <f>IF(AS27=FALSE,0,RANK(AS27,AS$6:AS$53, ))</f>
        <v>3</v>
      </c>
      <c r="AU28" s="138">
        <v>43</v>
      </c>
      <c r="AV28" s="136"/>
      <c r="AW28" s="137">
        <f>IF(AV27=FALSE,0,RANK(AV27,AV$6:AV$53, ))</f>
        <v>1</v>
      </c>
      <c r="AX28" s="135">
        <v>7</v>
      </c>
      <c r="AY28" s="136"/>
      <c r="AZ28" s="137">
        <f>IF(AY27=FALSE,0,RANK(AY27,AY$6:AY$53, ))</f>
        <v>7</v>
      </c>
      <c r="BA28" s="139"/>
      <c r="BB28" s="136"/>
      <c r="BC28" s="137">
        <f>IF(BB27=FALSE,0,RANK(BB27,BB$6:BB$53, ))</f>
        <v>0</v>
      </c>
      <c r="BD28" s="139"/>
      <c r="BE28" s="136"/>
      <c r="BF28" s="137">
        <f>IF(BE27=FALSE,0,RANK(BE27,BE$6:BE$53, ))</f>
        <v>0</v>
      </c>
      <c r="BG28" s="108"/>
      <c r="BH28" s="100"/>
      <c r="BI28" s="100"/>
      <c r="BJ28" s="100"/>
      <c r="BK28" s="100"/>
      <c r="BL28" s="100"/>
      <c r="BM28" s="100"/>
      <c r="BN28" s="100"/>
      <c r="BO28" s="100"/>
      <c r="BP28" s="100"/>
      <c r="BQ28" s="100"/>
      <c r="BR28" s="100"/>
      <c r="BS28" s="100"/>
      <c r="BT28" s="100"/>
      <c r="BU28" s="100"/>
      <c r="BV28" s="100"/>
      <c r="BW28" s="100"/>
      <c r="BX28" s="100"/>
      <c r="BY28" s="100"/>
      <c r="BZ28" s="100"/>
    </row>
    <row r="29" spans="1:78" ht="19.5" customHeight="1" x14ac:dyDescent="0.2">
      <c r="A29" s="100"/>
      <c r="B29" s="106"/>
      <c r="C29" s="378"/>
      <c r="D29" s="378"/>
      <c r="E29" s="155"/>
      <c r="F29" s="382"/>
      <c r="G29" s="141"/>
      <c r="H29" s="142">
        <f>IF(H27=0,0,(LOOKUP(H27,'TEAM NAMES &amp; EVENTS'!$L$12:$L$27,'TEAM NAMES &amp; EVENTS'!$M$12:$M$27)))</f>
        <v>16</v>
      </c>
      <c r="I29" s="382"/>
      <c r="J29" s="141"/>
      <c r="K29" s="142">
        <f>IF(K27=0,0,(LOOKUP(K27,'TEAM NAMES &amp; EVENTS'!$L$12:$L$27,'TEAM NAMES &amp; EVENTS'!$M$12:$M$27)))</f>
        <v>16</v>
      </c>
      <c r="L29" s="382"/>
      <c r="M29" s="141"/>
      <c r="N29" s="142">
        <f>IF(N27=0,0,(LOOKUP(N27,'TEAM NAMES &amp; EVENTS'!$L$12:$L$27,'TEAM NAMES &amp; EVENTS'!$M$12:$M$27)))</f>
        <v>16</v>
      </c>
      <c r="O29" s="382"/>
      <c r="P29" s="141"/>
      <c r="Q29" s="142">
        <f>IF(Q27=0,0,(LOOKUP(Q27,'TEAM NAMES &amp; EVENTS'!$L$12:$L$27,'TEAM NAMES &amp; EVENTS'!$M$12:$M$27)))</f>
        <v>16</v>
      </c>
      <c r="R29" s="382"/>
      <c r="S29" s="141"/>
      <c r="T29" s="142">
        <f>IF(T27=0,0,(LOOKUP(T27,'TEAM NAMES &amp; EVENTS'!$L$12:$L$27,'TEAM NAMES &amp; EVENTS'!$M$12:$M$27)))</f>
        <v>10</v>
      </c>
      <c r="U29" s="382"/>
      <c r="V29" s="141"/>
      <c r="W29" s="142">
        <f>IF(W27=0,0,(LOOKUP(W27,'TEAM NAMES &amp; EVENTS'!$L$12:$L$27,'TEAM NAMES &amp; EVENTS'!$M$12:$M$27)))</f>
        <v>14</v>
      </c>
      <c r="X29" s="382"/>
      <c r="Y29" s="141"/>
      <c r="Z29" s="142">
        <f>IF(Z27=0,0,(LOOKUP(Z27,'TEAM NAMES &amp; EVENTS'!$L$12:$L$27,'TEAM NAMES &amp; EVENTS'!$M$12:$M$27)))</f>
        <v>0</v>
      </c>
      <c r="AA29" s="382"/>
      <c r="AB29" s="141"/>
      <c r="AC29" s="142">
        <f>IF(AC27=0,0,(LOOKUP(AC27,'TEAM NAMES &amp; EVENTS'!$L$12:$L$27,'TEAM NAMES &amp; EVENTS'!$M$12:$M$27)))</f>
        <v>0</v>
      </c>
      <c r="AD29" s="124"/>
      <c r="AE29" s="378"/>
      <c r="AF29" s="378"/>
      <c r="AG29" s="155"/>
      <c r="AH29" s="125">
        <v>3</v>
      </c>
      <c r="AI29" s="143">
        <v>5</v>
      </c>
      <c r="AJ29" s="144"/>
      <c r="AK29" s="145">
        <f>IF(AK28=0,0,(LOOKUP(AK28,'TEAM NAMES &amp; EVENTS'!$L$12:$L$27,'TEAM NAMES &amp; EVENTS'!$M$12:$M$27)))</f>
        <v>8</v>
      </c>
      <c r="AL29" s="146">
        <v>54</v>
      </c>
      <c r="AM29" s="144"/>
      <c r="AN29" s="145">
        <f>IF(AN28=0,0,(LOOKUP(AN28,'TEAM NAMES &amp; EVENTS'!$L$12:$L$27,'TEAM NAMES &amp; EVENTS'!$M$12:$M$27)))</f>
        <v>16</v>
      </c>
      <c r="AO29" s="143">
        <v>1.5</v>
      </c>
      <c r="AP29" s="144"/>
      <c r="AQ29" s="145">
        <f>IF(AQ28=0,0,(LOOKUP(AQ28,'TEAM NAMES &amp; EVENTS'!$L$12:$L$27,'TEAM NAMES &amp; EVENTS'!$M$12:$M$27)))</f>
        <v>10</v>
      </c>
      <c r="AR29" s="143">
        <v>5.0199999999999996</v>
      </c>
      <c r="AS29" s="144"/>
      <c r="AT29" s="145">
        <f>IF(AT28=0,0,(LOOKUP(AT28,'TEAM NAMES &amp; EVENTS'!$L$12:$L$27,'TEAM NAMES &amp; EVENTS'!$M$12:$M$27)))</f>
        <v>12</v>
      </c>
      <c r="AU29" s="146">
        <v>41</v>
      </c>
      <c r="AV29" s="144"/>
      <c r="AW29" s="145">
        <f>IF(AW28=0,0,(LOOKUP(AW28,'TEAM NAMES &amp; EVENTS'!$L$12:$L$27,'TEAM NAMES &amp; EVENTS'!$M$12:$M$27)))</f>
        <v>16</v>
      </c>
      <c r="AX29" s="143">
        <v>6</v>
      </c>
      <c r="AY29" s="144"/>
      <c r="AZ29" s="145">
        <f>IF(AZ28=0,0,(LOOKUP(AZ28,'TEAM NAMES &amp; EVENTS'!$L$12:$L$27,'TEAM NAMES &amp; EVENTS'!$M$12:$M$27)))</f>
        <v>4</v>
      </c>
      <c r="BA29" s="147"/>
      <c r="BB29" s="144"/>
      <c r="BC29" s="145">
        <f>IF(BC28=0,0,(LOOKUP(BC28,'TEAM NAMES &amp; EVENTS'!$L$12:$L$27,'TEAM NAMES &amp; EVENTS'!$M$12:$M$27)))</f>
        <v>0</v>
      </c>
      <c r="BD29" s="147"/>
      <c r="BE29" s="144"/>
      <c r="BF29" s="145">
        <f>IF(BF28=0,0,(LOOKUP(BF28,'TEAM NAMES &amp; EVENTS'!$L$12:$L$27,'TEAM NAMES &amp; EVENTS'!$M$12:$M$27)))</f>
        <v>0</v>
      </c>
      <c r="BG29" s="108"/>
      <c r="BH29" s="100"/>
      <c r="BI29" s="100"/>
      <c r="BJ29" s="100"/>
      <c r="BK29" s="100"/>
      <c r="BL29" s="100"/>
      <c r="BM29" s="100"/>
      <c r="BN29" s="100"/>
      <c r="BO29" s="100"/>
      <c r="BP29" s="100"/>
      <c r="BQ29" s="100"/>
      <c r="BR29" s="100"/>
      <c r="BS29" s="100"/>
      <c r="BT29" s="100"/>
      <c r="BU29" s="100"/>
      <c r="BV29" s="100"/>
      <c r="BW29" s="100"/>
      <c r="BX29" s="100"/>
      <c r="BY29" s="100"/>
      <c r="BZ29" s="100"/>
    </row>
    <row r="30" spans="1:78" ht="19.5" customHeight="1" x14ac:dyDescent="0.2">
      <c r="A30" s="100"/>
      <c r="B30" s="106"/>
      <c r="C30" s="384">
        <f ca="1">LOOKUP("School I",'TEAM NAMES &amp; EVENTS'!B12:B35,'TEAM NAMES &amp; EVENTS'!F12:F27)</f>
        <v>0</v>
      </c>
      <c r="D30" s="379">
        <f ca="1">LOOKUP("School I",'TEAM NAMES &amp; EVENTS'!$B$12:$B$35,'TEAM NAMES &amp; EVENTS'!$E$12:$E$27)</f>
        <v>0</v>
      </c>
      <c r="E30" s="154"/>
      <c r="F30" s="380"/>
      <c r="G30" s="61" t="b">
        <f>IF(F30&gt;0,F30)</f>
        <v>0</v>
      </c>
      <c r="H30" s="383">
        <f>IF(G30=FALSE,0,RANK(G30,G$6:G$53,1))</f>
        <v>0</v>
      </c>
      <c r="I30" s="380"/>
      <c r="J30" s="61" t="b">
        <f>IF(I30&gt;0,I30)</f>
        <v>0</v>
      </c>
      <c r="K30" s="383">
        <f>IF(J30=FALSE,0,RANK(J30,J$6:J$53,1))</f>
        <v>0</v>
      </c>
      <c r="L30" s="380"/>
      <c r="M30" s="61" t="b">
        <f>IF(L30&gt;0,L30)</f>
        <v>0</v>
      </c>
      <c r="N30" s="383">
        <f>IF(M30=FALSE,0,RANK(M30,M$6:M$53,1))</f>
        <v>0</v>
      </c>
      <c r="O30" s="380"/>
      <c r="P30" s="61" t="b">
        <f>IF(O30&gt;0,O30)</f>
        <v>0</v>
      </c>
      <c r="Q30" s="383">
        <f>IF(P30=FALSE,0,RANK(P30,P$6:P$53,1))</f>
        <v>0</v>
      </c>
      <c r="R30" s="380"/>
      <c r="S30" s="61" t="b">
        <f>IF(R30&gt;0,R30)</f>
        <v>0</v>
      </c>
      <c r="T30" s="383">
        <f>IF(S30=FALSE,0,RANK(S30,S$6:S$53,1))</f>
        <v>0</v>
      </c>
      <c r="U30" s="380"/>
      <c r="V30" s="61" t="b">
        <f>IF(U30&gt;0,U30)</f>
        <v>0</v>
      </c>
      <c r="W30" s="383">
        <f>IF(V30=FALSE,0,RANK(V30,V$6:V$53,1))</f>
        <v>0</v>
      </c>
      <c r="X30" s="380"/>
      <c r="Y30" s="61" t="b">
        <f>IF(X30&gt;0,X30)</f>
        <v>0</v>
      </c>
      <c r="Z30" s="383">
        <f>IF(Y30=FALSE,0,RANK(Y30,Y$6:Y$53,1))</f>
        <v>0</v>
      </c>
      <c r="AA30" s="380"/>
      <c r="AB30" s="61" t="b">
        <f>IF(AA30&gt;0,AA30)</f>
        <v>0</v>
      </c>
      <c r="AC30" s="383">
        <f>IF(AB30=FALSE,0,RANK(AB30,AB$6:AB$53,1))</f>
        <v>0</v>
      </c>
      <c r="AD30" s="124"/>
      <c r="AE30" s="384">
        <f ca="1">LOOKUP("School I",'TEAM NAMES &amp; EVENTS'!B12:B35,'TEAM NAMES &amp; EVENTS'!F12:F27)</f>
        <v>0</v>
      </c>
      <c r="AF30" s="379">
        <f ca="1">LOOKUP("School I",'TEAM NAMES &amp; EVENTS'!$B$12:$B$35,'TEAM NAMES &amp; EVENTS'!$E$12:$E$27)</f>
        <v>0</v>
      </c>
      <c r="AG30" s="154"/>
      <c r="AH30" s="125">
        <v>1</v>
      </c>
      <c r="AI30" s="152"/>
      <c r="AJ30" s="153" t="b">
        <f>IF(AI30+AI31+AI32&gt;0,AI30+AI31+AI32)</f>
        <v>0</v>
      </c>
      <c r="AK30" s="128">
        <f>AI30+AI31+AI32</f>
        <v>0</v>
      </c>
      <c r="AL30" s="156"/>
      <c r="AM30" s="153" t="b">
        <f>IF(AL30+AL31+AL32&gt;0,AL30+AL31+AL32)</f>
        <v>0</v>
      </c>
      <c r="AN30" s="131">
        <f>AL30+AL31+AL32</f>
        <v>0</v>
      </c>
      <c r="AO30" s="152"/>
      <c r="AP30" s="153" t="b">
        <f>IF(AO30+AO31+AO32&gt;0,AO30+AO31+AO32)</f>
        <v>0</v>
      </c>
      <c r="AQ30" s="128">
        <f>AO30+AO31+AO32</f>
        <v>0</v>
      </c>
      <c r="AR30" s="152"/>
      <c r="AS30" s="153" t="b">
        <f>IF(AR30+AR31+AR32&gt;0,AR30+AR31+AR32)</f>
        <v>0</v>
      </c>
      <c r="AT30" s="128">
        <f>AR30+AR31+AR32</f>
        <v>0</v>
      </c>
      <c r="AU30" s="156"/>
      <c r="AV30" s="153" t="b">
        <f>IF(AU30+AU31+AU32&gt;0,AU30+AU31+AU32)</f>
        <v>0</v>
      </c>
      <c r="AW30" s="131">
        <f>AU30+AU31+AU32</f>
        <v>0</v>
      </c>
      <c r="AX30" s="152"/>
      <c r="AY30" s="153" t="b">
        <f>IF(AX30+AX31+AX32&gt;0,AX30+AX31+AX32)</f>
        <v>0</v>
      </c>
      <c r="AZ30" s="128">
        <f>AX30+AX31+AX32</f>
        <v>0</v>
      </c>
      <c r="BA30" s="152"/>
      <c r="BB30" s="153" t="b">
        <f>IF(BA30+BA31+BA32&gt;0,BA30+BA31+BA32)</f>
        <v>0</v>
      </c>
      <c r="BC30" s="128">
        <f>BA30+BA31+BA32</f>
        <v>0</v>
      </c>
      <c r="BD30" s="152"/>
      <c r="BE30" s="153" t="b">
        <f>IF(BD30+BD31+BD32&gt;0,BD30+BD31+BD32)</f>
        <v>0</v>
      </c>
      <c r="BF30" s="128">
        <f>BD30+BD31+BD32</f>
        <v>0</v>
      </c>
      <c r="BG30" s="108"/>
      <c r="BH30" s="100"/>
      <c r="BI30" s="100"/>
      <c r="BJ30" s="100"/>
      <c r="BK30" s="100"/>
      <c r="BL30" s="100"/>
      <c r="BM30" s="100"/>
      <c r="BN30" s="100"/>
      <c r="BO30" s="100"/>
      <c r="BP30" s="100"/>
      <c r="BQ30" s="100"/>
      <c r="BR30" s="100"/>
      <c r="BS30" s="100"/>
      <c r="BT30" s="100"/>
      <c r="BU30" s="100"/>
      <c r="BV30" s="100"/>
      <c r="BW30" s="100"/>
      <c r="BX30" s="100"/>
      <c r="BY30" s="100"/>
      <c r="BZ30" s="100"/>
    </row>
    <row r="31" spans="1:78" ht="19.5" customHeight="1" x14ac:dyDescent="0.2">
      <c r="A31" s="100"/>
      <c r="B31" s="106"/>
      <c r="C31" s="377"/>
      <c r="D31" s="377"/>
      <c r="E31" s="154"/>
      <c r="F31" s="381"/>
      <c r="G31" s="61"/>
      <c r="H31" s="353"/>
      <c r="I31" s="381"/>
      <c r="J31" s="61"/>
      <c r="K31" s="353"/>
      <c r="L31" s="381"/>
      <c r="M31" s="61"/>
      <c r="N31" s="353"/>
      <c r="O31" s="381"/>
      <c r="P31" s="61"/>
      <c r="Q31" s="353"/>
      <c r="R31" s="381"/>
      <c r="S31" s="61"/>
      <c r="T31" s="353"/>
      <c r="U31" s="381"/>
      <c r="V31" s="61"/>
      <c r="W31" s="353"/>
      <c r="X31" s="381"/>
      <c r="Y31" s="61"/>
      <c r="Z31" s="353"/>
      <c r="AA31" s="381"/>
      <c r="AB31" s="61"/>
      <c r="AC31" s="353"/>
      <c r="AD31" s="124"/>
      <c r="AE31" s="377"/>
      <c r="AF31" s="377"/>
      <c r="AG31" s="154"/>
      <c r="AH31" s="125">
        <v>2</v>
      </c>
      <c r="AI31" s="139"/>
      <c r="AJ31" s="136"/>
      <c r="AK31" s="137">
        <f>IF(AJ30=FALSE,0,RANK(AJ30,AJ$6:AJ$53, ))</f>
        <v>0</v>
      </c>
      <c r="AL31" s="157"/>
      <c r="AM31" s="136"/>
      <c r="AN31" s="137">
        <f>IF(AM30=FALSE,0,RANK(AM30,AM$6:AM$53, ))</f>
        <v>0</v>
      </c>
      <c r="AO31" s="139"/>
      <c r="AP31" s="136"/>
      <c r="AQ31" s="137">
        <f>IF(AP30=FALSE,0,RANK(AP30,AP$6:AP$53, ))</f>
        <v>0</v>
      </c>
      <c r="AR31" s="139"/>
      <c r="AS31" s="136"/>
      <c r="AT31" s="137">
        <f>IF(AS30=FALSE,0,RANK(AS30,AS$6:AS$53, ))</f>
        <v>0</v>
      </c>
      <c r="AU31" s="157"/>
      <c r="AV31" s="136"/>
      <c r="AW31" s="137">
        <f>IF(AV30=FALSE,0,RANK(AV30,AV$6:AV$53, ))</f>
        <v>0</v>
      </c>
      <c r="AX31" s="139"/>
      <c r="AY31" s="136"/>
      <c r="AZ31" s="137">
        <f>IF(AY30=FALSE,0,RANK(AY30,AY$6:AY$53, ))</f>
        <v>0</v>
      </c>
      <c r="BA31" s="139"/>
      <c r="BB31" s="136"/>
      <c r="BC31" s="137">
        <f>IF(BB30=FALSE,0,RANK(BB30,BB$6:BB$53, ))</f>
        <v>0</v>
      </c>
      <c r="BD31" s="139"/>
      <c r="BE31" s="136"/>
      <c r="BF31" s="137">
        <f>IF(BE30=FALSE,0,RANK(BE30,BE$6:BE$53, ))</f>
        <v>0</v>
      </c>
      <c r="BG31" s="108"/>
      <c r="BH31" s="100"/>
      <c r="BI31" s="100"/>
      <c r="BJ31" s="100"/>
      <c r="BK31" s="100"/>
      <c r="BL31" s="100"/>
      <c r="BM31" s="100"/>
      <c r="BN31" s="100"/>
      <c r="BO31" s="100"/>
      <c r="BP31" s="100"/>
      <c r="BQ31" s="100"/>
      <c r="BR31" s="100"/>
      <c r="BS31" s="100"/>
      <c r="BT31" s="100"/>
      <c r="BU31" s="100"/>
      <c r="BV31" s="100"/>
      <c r="BW31" s="100"/>
      <c r="BX31" s="100"/>
      <c r="BY31" s="100"/>
      <c r="BZ31" s="100"/>
    </row>
    <row r="32" spans="1:78" ht="19.5" customHeight="1" x14ac:dyDescent="0.2">
      <c r="A32" s="100"/>
      <c r="B32" s="106"/>
      <c r="C32" s="378"/>
      <c r="D32" s="378"/>
      <c r="E32" s="155"/>
      <c r="F32" s="382"/>
      <c r="G32" s="141"/>
      <c r="H32" s="142">
        <f>IF(H30=0,0,(LOOKUP(H30,'TEAM NAMES &amp; EVENTS'!$L$12:$L$27,'TEAM NAMES &amp; EVENTS'!$M$12:$M$27)))</f>
        <v>0</v>
      </c>
      <c r="I32" s="382"/>
      <c r="J32" s="141"/>
      <c r="K32" s="142">
        <f>IF(K30=0,0,(LOOKUP(K30,'TEAM NAMES &amp; EVENTS'!$L$12:$L$27,'TEAM NAMES &amp; EVENTS'!$M$12:$M$27)))</f>
        <v>0</v>
      </c>
      <c r="L32" s="382"/>
      <c r="M32" s="141"/>
      <c r="N32" s="142">
        <f>IF(N30=0,0,(LOOKUP(N30,'TEAM NAMES &amp; EVENTS'!$L$12:$L$27,'TEAM NAMES &amp; EVENTS'!$M$12:$M$27)))</f>
        <v>0</v>
      </c>
      <c r="O32" s="382"/>
      <c r="P32" s="141"/>
      <c r="Q32" s="142">
        <f>IF(Q30=0,0,(LOOKUP(Q30,'TEAM NAMES &amp; EVENTS'!$L$12:$L$27,'TEAM NAMES &amp; EVENTS'!$M$12:$M$27)))</f>
        <v>0</v>
      </c>
      <c r="R32" s="382"/>
      <c r="S32" s="141"/>
      <c r="T32" s="142">
        <f>IF(T30=0,0,(LOOKUP(T30,'TEAM NAMES &amp; EVENTS'!$L$12:$L$27,'TEAM NAMES &amp; EVENTS'!$M$12:$M$27)))</f>
        <v>0</v>
      </c>
      <c r="U32" s="382"/>
      <c r="V32" s="141"/>
      <c r="W32" s="142">
        <f>IF(W30=0,0,(LOOKUP(W30,'TEAM NAMES &amp; EVENTS'!$L$12:$L$27,'TEAM NAMES &amp; EVENTS'!$M$12:$M$27)))</f>
        <v>0</v>
      </c>
      <c r="X32" s="382"/>
      <c r="Y32" s="141"/>
      <c r="Z32" s="142">
        <f>IF(Z30=0,0,(LOOKUP(Z30,'TEAM NAMES &amp; EVENTS'!$L$12:$L$27,'TEAM NAMES &amp; EVENTS'!$M$12:$M$27)))</f>
        <v>0</v>
      </c>
      <c r="AA32" s="382"/>
      <c r="AB32" s="141"/>
      <c r="AC32" s="142">
        <f>IF(AC30=0,0,(LOOKUP(AC30,'TEAM NAMES &amp; EVENTS'!$L$12:$L$27,'TEAM NAMES &amp; EVENTS'!$M$12:$M$27)))</f>
        <v>0</v>
      </c>
      <c r="AD32" s="124"/>
      <c r="AE32" s="378"/>
      <c r="AF32" s="378"/>
      <c r="AG32" s="155"/>
      <c r="AH32" s="125">
        <v>3</v>
      </c>
      <c r="AI32" s="147"/>
      <c r="AJ32" s="144"/>
      <c r="AK32" s="145">
        <f>IF(AK31=0,0,(LOOKUP(AK31,'TEAM NAMES &amp; EVENTS'!$L$12:$L$27,'TEAM NAMES &amp; EVENTS'!$M$12:$M$27)))</f>
        <v>0</v>
      </c>
      <c r="AL32" s="158"/>
      <c r="AM32" s="144"/>
      <c r="AN32" s="145">
        <f>IF(AN31=0,0,(LOOKUP(AN31,'TEAM NAMES &amp; EVENTS'!$L$12:$L$27,'TEAM NAMES &amp; EVENTS'!$M$12:$M$27)))</f>
        <v>0</v>
      </c>
      <c r="AO32" s="147"/>
      <c r="AP32" s="144"/>
      <c r="AQ32" s="145">
        <f>IF(AQ31=0,0,(LOOKUP(AQ31,'TEAM NAMES &amp; EVENTS'!$L$12:$L$27,'TEAM NAMES &amp; EVENTS'!$M$12:$M$27)))</f>
        <v>0</v>
      </c>
      <c r="AR32" s="147"/>
      <c r="AS32" s="144"/>
      <c r="AT32" s="145">
        <f>IF(AT31=0,0,(LOOKUP(AT31,'TEAM NAMES &amp; EVENTS'!$L$12:$L$27,'TEAM NAMES &amp; EVENTS'!$M$12:$M$27)))</f>
        <v>0</v>
      </c>
      <c r="AU32" s="158"/>
      <c r="AV32" s="144"/>
      <c r="AW32" s="145">
        <f>IF(AW31=0,0,(LOOKUP(AW31,'TEAM NAMES &amp; EVENTS'!$L$12:$L$27,'TEAM NAMES &amp; EVENTS'!$M$12:$M$27)))</f>
        <v>0</v>
      </c>
      <c r="AX32" s="147"/>
      <c r="AY32" s="144"/>
      <c r="AZ32" s="145">
        <f>IF(AZ31=0,0,(LOOKUP(AZ31,'TEAM NAMES &amp; EVENTS'!$L$12:$L$27,'TEAM NAMES &amp; EVENTS'!$M$12:$M$27)))</f>
        <v>0</v>
      </c>
      <c r="BA32" s="147"/>
      <c r="BB32" s="144"/>
      <c r="BC32" s="145">
        <f>IF(BC31=0,0,(LOOKUP(BC31,'TEAM NAMES &amp; EVENTS'!$L$12:$L$27,'TEAM NAMES &amp; EVENTS'!$M$12:$M$27)))</f>
        <v>0</v>
      </c>
      <c r="BD32" s="147"/>
      <c r="BE32" s="144"/>
      <c r="BF32" s="145">
        <f>IF(BF31=0,0,(LOOKUP(BF31,'TEAM NAMES &amp; EVENTS'!$L$12:$L$27,'TEAM NAMES &amp; EVENTS'!$M$12:$M$27)))</f>
        <v>0</v>
      </c>
      <c r="BG32" s="108"/>
      <c r="BH32" s="100"/>
      <c r="BI32" s="100"/>
      <c r="BJ32" s="100"/>
      <c r="BK32" s="100"/>
      <c r="BL32" s="100"/>
      <c r="BM32" s="100"/>
      <c r="BN32" s="100"/>
      <c r="BO32" s="100"/>
      <c r="BP32" s="100"/>
      <c r="BQ32" s="100"/>
      <c r="BR32" s="100"/>
      <c r="BS32" s="100"/>
      <c r="BT32" s="100"/>
      <c r="BU32" s="100"/>
      <c r="BV32" s="100"/>
      <c r="BW32" s="100"/>
      <c r="BX32" s="100"/>
      <c r="BY32" s="100"/>
      <c r="BZ32" s="100"/>
    </row>
    <row r="33" spans="1:78" ht="19.5" customHeight="1" x14ac:dyDescent="0.2">
      <c r="A33" s="100"/>
      <c r="B33" s="106"/>
      <c r="C33" s="376" t="str">
        <f ca="1">LOOKUP("School J",'TEAM NAMES &amp; EVENTS'!B12:B35,'TEAM NAMES &amp; EVENTS'!F12:F27)</f>
        <v>J</v>
      </c>
      <c r="D33" s="379">
        <f ca="1">LOOKUP("School J",'TEAM NAMES &amp; EVENTS'!$B$12:$B$35,'TEAM NAMES &amp; EVENTS'!$E$12:$E$27)</f>
        <v>0</v>
      </c>
      <c r="E33" s="154"/>
      <c r="F33" s="380"/>
      <c r="G33" s="61" t="b">
        <f>IF(F33&gt;0,F33)</f>
        <v>0</v>
      </c>
      <c r="H33" s="383">
        <f>IF(G33=FALSE,0,RANK(G33,G$6:G$53,1))</f>
        <v>0</v>
      </c>
      <c r="I33" s="380"/>
      <c r="J33" s="61" t="b">
        <f>IF(I33&gt;0,I33)</f>
        <v>0</v>
      </c>
      <c r="K33" s="383">
        <f>IF(J33=FALSE,0,RANK(J33,J$6:J$53,1))</f>
        <v>0</v>
      </c>
      <c r="L33" s="380"/>
      <c r="M33" s="61" t="b">
        <f>IF(L33&gt;0,L33)</f>
        <v>0</v>
      </c>
      <c r="N33" s="383">
        <f>IF(M33=FALSE,0,RANK(M33,M$6:M$53,1))</f>
        <v>0</v>
      </c>
      <c r="O33" s="380"/>
      <c r="P33" s="61" t="b">
        <f>IF(O33&gt;0,O33)</f>
        <v>0</v>
      </c>
      <c r="Q33" s="383">
        <f>IF(P33=FALSE,0,RANK(P33,P$6:P$53,1))</f>
        <v>0</v>
      </c>
      <c r="R33" s="380"/>
      <c r="S33" s="61" t="b">
        <f>IF(R33&gt;0,R33)</f>
        <v>0</v>
      </c>
      <c r="T33" s="383">
        <f>IF(S33=FALSE,0,RANK(S33,S$6:S$53,1))</f>
        <v>0</v>
      </c>
      <c r="U33" s="380"/>
      <c r="V33" s="61" t="b">
        <f>IF(U33&gt;0,U33)</f>
        <v>0</v>
      </c>
      <c r="W33" s="383">
        <f>IF(V33=FALSE,0,RANK(V33,V$6:V$53,1))</f>
        <v>0</v>
      </c>
      <c r="X33" s="380"/>
      <c r="Y33" s="61" t="b">
        <f>IF(X33&gt;0,X33)</f>
        <v>0</v>
      </c>
      <c r="Z33" s="383">
        <f>IF(Y33=FALSE,0,RANK(Y33,Y$6:Y$53,1))</f>
        <v>0</v>
      </c>
      <c r="AA33" s="380"/>
      <c r="AB33" s="61" t="b">
        <f>IF(AA33&gt;0,AA33)</f>
        <v>0</v>
      </c>
      <c r="AC33" s="383">
        <f>IF(AB33=FALSE,0,RANK(AB33,AB$6:AB$53,1))</f>
        <v>0</v>
      </c>
      <c r="AD33" s="124"/>
      <c r="AE33" s="384" t="str">
        <f ca="1">LOOKUP("School J",'TEAM NAMES &amp; EVENTS'!B12:B35,'TEAM NAMES &amp; EVENTS'!F12:F27)</f>
        <v>J</v>
      </c>
      <c r="AF33" s="379">
        <f ca="1">LOOKUP("School J",'TEAM NAMES &amp; EVENTS'!$B$12:$B$35,'TEAM NAMES &amp; EVENTS'!$E$12:$E$27)</f>
        <v>0</v>
      </c>
      <c r="AG33" s="154"/>
      <c r="AH33" s="125">
        <v>1</v>
      </c>
      <c r="AI33" s="152"/>
      <c r="AJ33" s="153" t="b">
        <f>IF(AI33+AI34+AI35&gt;0,AI33+AI34+AI35)</f>
        <v>0</v>
      </c>
      <c r="AK33" s="128">
        <f>AI33+AI34+AI35</f>
        <v>0</v>
      </c>
      <c r="AL33" s="156"/>
      <c r="AM33" s="153" t="b">
        <f>IF(AL33+AL34+AL35&gt;0,AL33+AL34+AL35)</f>
        <v>0</v>
      </c>
      <c r="AN33" s="131">
        <f>AL33+AL34+AL35</f>
        <v>0</v>
      </c>
      <c r="AO33" s="152"/>
      <c r="AP33" s="153" t="b">
        <f>IF(AO33+AO34+AO35&gt;0,AO33+AO34+AO35)</f>
        <v>0</v>
      </c>
      <c r="AQ33" s="128">
        <f>AO33+AO34+AO35</f>
        <v>0</v>
      </c>
      <c r="AR33" s="152"/>
      <c r="AS33" s="153" t="b">
        <f>IF(AR33+AR34+AR35&gt;0,AR33+AR34+AR35)</f>
        <v>0</v>
      </c>
      <c r="AT33" s="128">
        <f>AR33+AR34+AR35</f>
        <v>0</v>
      </c>
      <c r="AU33" s="156"/>
      <c r="AV33" s="153" t="b">
        <f>IF(AU33+AU34+AU35&gt;0,AU33+AU34+AU35)</f>
        <v>0</v>
      </c>
      <c r="AW33" s="131">
        <f>AU33+AU34+AU35</f>
        <v>0</v>
      </c>
      <c r="AX33" s="152"/>
      <c r="AY33" s="153" t="b">
        <f>IF(AX33+AX34+AX35&gt;0,AX33+AX34+AX35)</f>
        <v>0</v>
      </c>
      <c r="AZ33" s="128">
        <f>AX33+AX34+AX35</f>
        <v>0</v>
      </c>
      <c r="BA33" s="152"/>
      <c r="BB33" s="153" t="b">
        <f>IF(BA33+BA34+BA35&gt;0,BA33+BA34+BA35)</f>
        <v>0</v>
      </c>
      <c r="BC33" s="128">
        <f>BA33+BA34+BA35</f>
        <v>0</v>
      </c>
      <c r="BD33" s="152"/>
      <c r="BE33" s="153" t="b">
        <f>IF(BD33+BD34+BD35&gt;0,BD33+BD34+BD35)</f>
        <v>0</v>
      </c>
      <c r="BF33" s="128">
        <f>BD33+BD34+BD35</f>
        <v>0</v>
      </c>
      <c r="BG33" s="108"/>
      <c r="BH33" s="100"/>
      <c r="BI33" s="100"/>
      <c r="BJ33" s="100"/>
      <c r="BK33" s="100"/>
      <c r="BL33" s="100"/>
      <c r="BM33" s="100"/>
      <c r="BN33" s="100"/>
      <c r="BO33" s="100"/>
      <c r="BP33" s="100"/>
      <c r="BQ33" s="100"/>
      <c r="BR33" s="100"/>
      <c r="BS33" s="100"/>
      <c r="BT33" s="100"/>
      <c r="BU33" s="100"/>
      <c r="BV33" s="100"/>
      <c r="BW33" s="100"/>
      <c r="BX33" s="100"/>
      <c r="BY33" s="100"/>
      <c r="BZ33" s="100"/>
    </row>
    <row r="34" spans="1:78" ht="19.5" customHeight="1" x14ac:dyDescent="0.2">
      <c r="A34" s="100"/>
      <c r="B34" s="106"/>
      <c r="C34" s="377"/>
      <c r="D34" s="377"/>
      <c r="E34" s="154"/>
      <c r="F34" s="381"/>
      <c r="G34" s="61"/>
      <c r="H34" s="353"/>
      <c r="I34" s="381"/>
      <c r="J34" s="61"/>
      <c r="K34" s="353"/>
      <c r="L34" s="381"/>
      <c r="M34" s="61"/>
      <c r="N34" s="353"/>
      <c r="O34" s="381"/>
      <c r="P34" s="61"/>
      <c r="Q34" s="353"/>
      <c r="R34" s="381"/>
      <c r="S34" s="61"/>
      <c r="T34" s="353"/>
      <c r="U34" s="381"/>
      <c r="V34" s="61"/>
      <c r="W34" s="353"/>
      <c r="X34" s="381"/>
      <c r="Y34" s="61"/>
      <c r="Z34" s="353"/>
      <c r="AA34" s="381"/>
      <c r="AB34" s="61"/>
      <c r="AC34" s="353"/>
      <c r="AD34" s="124"/>
      <c r="AE34" s="377"/>
      <c r="AF34" s="377"/>
      <c r="AG34" s="154"/>
      <c r="AH34" s="125">
        <v>2</v>
      </c>
      <c r="AI34" s="139"/>
      <c r="AJ34" s="136"/>
      <c r="AK34" s="137">
        <f>IF(AJ33=FALSE,0,RANK(AJ33,AJ$6:AJ$53, ))</f>
        <v>0</v>
      </c>
      <c r="AL34" s="157"/>
      <c r="AM34" s="136"/>
      <c r="AN34" s="137">
        <f>IF(AM33=FALSE,0,RANK(AM33,AM$6:AM$53, ))</f>
        <v>0</v>
      </c>
      <c r="AO34" s="139"/>
      <c r="AP34" s="136"/>
      <c r="AQ34" s="137">
        <f>IF(AP33=FALSE,0,RANK(AP33,AP$6:AP$53, ))</f>
        <v>0</v>
      </c>
      <c r="AR34" s="139"/>
      <c r="AS34" s="136"/>
      <c r="AT34" s="137">
        <f>IF(AS33=FALSE,0,RANK(AS33,AS$6:AS$53, ))</f>
        <v>0</v>
      </c>
      <c r="AU34" s="157"/>
      <c r="AV34" s="136"/>
      <c r="AW34" s="137">
        <f>IF(AV33=FALSE,0,RANK(AV33,AV$6:AV$53, ))</f>
        <v>0</v>
      </c>
      <c r="AX34" s="139"/>
      <c r="AY34" s="136"/>
      <c r="AZ34" s="137">
        <f>IF(AY33=FALSE,0,RANK(AY33,AY$6:AY$53, ))</f>
        <v>0</v>
      </c>
      <c r="BA34" s="139"/>
      <c r="BB34" s="136"/>
      <c r="BC34" s="137">
        <f>IF(BB33=FALSE,0,RANK(BB33,BB$6:BB$53, ))</f>
        <v>0</v>
      </c>
      <c r="BD34" s="139"/>
      <c r="BE34" s="136"/>
      <c r="BF34" s="137">
        <f>IF(BE33=FALSE,0,RANK(BE33,BE$6:BE$53, ))</f>
        <v>0</v>
      </c>
      <c r="BG34" s="108"/>
      <c r="BH34" s="100"/>
      <c r="BI34" s="100"/>
      <c r="BJ34" s="100"/>
      <c r="BK34" s="100"/>
      <c r="BL34" s="100"/>
      <c r="BM34" s="100"/>
      <c r="BN34" s="100"/>
      <c r="BO34" s="100"/>
      <c r="BP34" s="100"/>
      <c r="BQ34" s="100"/>
      <c r="BR34" s="100"/>
      <c r="BS34" s="100"/>
      <c r="BT34" s="100"/>
      <c r="BU34" s="100"/>
      <c r="BV34" s="100"/>
      <c r="BW34" s="100"/>
      <c r="BX34" s="100"/>
      <c r="BY34" s="100"/>
      <c r="BZ34" s="100"/>
    </row>
    <row r="35" spans="1:78" ht="19.5" customHeight="1" x14ac:dyDescent="0.2">
      <c r="A35" s="100"/>
      <c r="B35" s="106"/>
      <c r="C35" s="378"/>
      <c r="D35" s="378"/>
      <c r="E35" s="155"/>
      <c r="F35" s="382"/>
      <c r="G35" s="141"/>
      <c r="H35" s="142">
        <f>IF(H33=0,0,(LOOKUP(H33,'TEAM NAMES &amp; EVENTS'!$L$12:$L$27,'TEAM NAMES &amp; EVENTS'!$M$12:$M$27)))</f>
        <v>0</v>
      </c>
      <c r="I35" s="382"/>
      <c r="J35" s="141"/>
      <c r="K35" s="142">
        <f>IF(K33=0,0,(LOOKUP(K33,'TEAM NAMES &amp; EVENTS'!$L$12:$L$27,'TEAM NAMES &amp; EVENTS'!$M$12:$M$27)))</f>
        <v>0</v>
      </c>
      <c r="L35" s="382"/>
      <c r="M35" s="141"/>
      <c r="N35" s="142">
        <f>IF(N33=0,0,(LOOKUP(N33,'TEAM NAMES &amp; EVENTS'!$L$12:$L$27,'TEAM NAMES &amp; EVENTS'!$M$12:$M$27)))</f>
        <v>0</v>
      </c>
      <c r="O35" s="382"/>
      <c r="P35" s="141"/>
      <c r="Q35" s="142">
        <f>IF(Q33=0,0,(LOOKUP(Q33,'TEAM NAMES &amp; EVENTS'!$L$12:$L$27,'TEAM NAMES &amp; EVENTS'!$M$12:$M$27)))</f>
        <v>0</v>
      </c>
      <c r="R35" s="382"/>
      <c r="S35" s="141"/>
      <c r="T35" s="142">
        <f>IF(T33=0,0,(LOOKUP(T33,'TEAM NAMES &amp; EVENTS'!$L$12:$L$27,'TEAM NAMES &amp; EVENTS'!$M$12:$M$27)))</f>
        <v>0</v>
      </c>
      <c r="U35" s="382"/>
      <c r="V35" s="141"/>
      <c r="W35" s="142">
        <f>IF(W33=0,0,(LOOKUP(W33,'TEAM NAMES &amp; EVENTS'!$L$12:$L$27,'TEAM NAMES &amp; EVENTS'!$M$12:$M$27)))</f>
        <v>0</v>
      </c>
      <c r="X35" s="382"/>
      <c r="Y35" s="141"/>
      <c r="Z35" s="142">
        <f>IF(Z33=0,0,(LOOKUP(Z33,'TEAM NAMES &amp; EVENTS'!$L$12:$L$27,'TEAM NAMES &amp; EVENTS'!$M$12:$M$27)))</f>
        <v>0</v>
      </c>
      <c r="AA35" s="382"/>
      <c r="AB35" s="141"/>
      <c r="AC35" s="142">
        <f>IF(AC33=0,0,(LOOKUP(AC33,'TEAM NAMES &amp; EVENTS'!$L$12:$L$27,'TEAM NAMES &amp; EVENTS'!$M$12:$M$27)))</f>
        <v>0</v>
      </c>
      <c r="AD35" s="124"/>
      <c r="AE35" s="378"/>
      <c r="AF35" s="378"/>
      <c r="AG35" s="155"/>
      <c r="AH35" s="125">
        <v>3</v>
      </c>
      <c r="AI35" s="147"/>
      <c r="AJ35" s="144"/>
      <c r="AK35" s="145">
        <f>IF(AK34=0,0,(LOOKUP(AK34,'TEAM NAMES &amp; EVENTS'!$L$12:$L$27,'TEAM NAMES &amp; EVENTS'!$M$12:$M$27)))</f>
        <v>0</v>
      </c>
      <c r="AL35" s="158"/>
      <c r="AM35" s="144"/>
      <c r="AN35" s="145">
        <f>IF(AN34=0,0,(LOOKUP(AN34,'TEAM NAMES &amp; EVENTS'!$L$12:$L$27,'TEAM NAMES &amp; EVENTS'!$M$12:$M$27)))</f>
        <v>0</v>
      </c>
      <c r="AO35" s="147"/>
      <c r="AP35" s="144"/>
      <c r="AQ35" s="145">
        <f>IF(AQ34=0,0,(LOOKUP(AQ34,'TEAM NAMES &amp; EVENTS'!$L$12:$L$27,'TEAM NAMES &amp; EVENTS'!$M$12:$M$27)))</f>
        <v>0</v>
      </c>
      <c r="AR35" s="147"/>
      <c r="AS35" s="144"/>
      <c r="AT35" s="145">
        <f>IF(AT34=0,0,(LOOKUP(AT34,'TEAM NAMES &amp; EVENTS'!$L$12:$L$27,'TEAM NAMES &amp; EVENTS'!$M$12:$M$27)))</f>
        <v>0</v>
      </c>
      <c r="AU35" s="158"/>
      <c r="AV35" s="144"/>
      <c r="AW35" s="145">
        <f>IF(AW34=0,0,(LOOKUP(AW34,'TEAM NAMES &amp; EVENTS'!$L$12:$L$27,'TEAM NAMES &amp; EVENTS'!$M$12:$M$27)))</f>
        <v>0</v>
      </c>
      <c r="AX35" s="147"/>
      <c r="AY35" s="144"/>
      <c r="AZ35" s="145">
        <f>IF(AZ34=0,0,(LOOKUP(AZ34,'TEAM NAMES &amp; EVENTS'!$L$12:$L$27,'TEAM NAMES &amp; EVENTS'!$M$12:$M$27)))</f>
        <v>0</v>
      </c>
      <c r="BA35" s="147"/>
      <c r="BB35" s="144"/>
      <c r="BC35" s="145">
        <f>IF(BC34=0,0,(LOOKUP(BC34,'TEAM NAMES &amp; EVENTS'!$L$12:$L$27,'TEAM NAMES &amp; EVENTS'!$M$12:$M$27)))</f>
        <v>0</v>
      </c>
      <c r="BD35" s="147"/>
      <c r="BE35" s="144"/>
      <c r="BF35" s="145">
        <f>IF(BF34=0,0,(LOOKUP(BF34,'TEAM NAMES &amp; EVENTS'!$L$12:$L$27,'TEAM NAMES &amp; EVENTS'!$M$12:$M$27)))</f>
        <v>0</v>
      </c>
      <c r="BG35" s="108"/>
      <c r="BH35" s="100"/>
      <c r="BI35" s="100"/>
      <c r="BJ35" s="100"/>
      <c r="BK35" s="100"/>
      <c r="BL35" s="100"/>
      <c r="BM35" s="100"/>
      <c r="BN35" s="100"/>
      <c r="BO35" s="100"/>
      <c r="BP35" s="100"/>
      <c r="BQ35" s="100"/>
      <c r="BR35" s="100"/>
      <c r="BS35" s="100"/>
      <c r="BT35" s="100"/>
      <c r="BU35" s="100"/>
      <c r="BV35" s="100"/>
      <c r="BW35" s="100"/>
      <c r="BX35" s="100"/>
      <c r="BY35" s="100"/>
      <c r="BZ35" s="100"/>
    </row>
    <row r="36" spans="1:78" ht="19.5" customHeight="1" x14ac:dyDescent="0.2">
      <c r="A36" s="100"/>
      <c r="B36" s="106"/>
      <c r="C36" s="376" t="str">
        <f ca="1">LOOKUP("School K",'TEAM NAMES &amp; EVENTS'!B12:B35,'TEAM NAMES &amp; EVENTS'!F12:F27)</f>
        <v>K</v>
      </c>
      <c r="D36" s="379">
        <f ca="1">LOOKUP("School K",'TEAM NAMES &amp; EVENTS'!$B$12:$B$35,'TEAM NAMES &amp; EVENTS'!$E$12:$E$27)</f>
        <v>0</v>
      </c>
      <c r="E36" s="154"/>
      <c r="F36" s="380"/>
      <c r="G36" s="61" t="b">
        <f>IF(F36&gt;0,F36)</f>
        <v>0</v>
      </c>
      <c r="H36" s="383">
        <f>IF(G36=FALSE,0,RANK(G36,G$6:G$53,1))</f>
        <v>0</v>
      </c>
      <c r="I36" s="380"/>
      <c r="J36" s="61" t="b">
        <f>IF(I36&gt;0,I36)</f>
        <v>0</v>
      </c>
      <c r="K36" s="383">
        <f>IF(J36=FALSE,0,RANK(J36,J$6:J$53,1))</f>
        <v>0</v>
      </c>
      <c r="L36" s="380"/>
      <c r="M36" s="61" t="b">
        <f>IF(L36&gt;0,L36)</f>
        <v>0</v>
      </c>
      <c r="N36" s="383">
        <f>IF(M36=FALSE,0,RANK(M36,M$6:M$53,1))</f>
        <v>0</v>
      </c>
      <c r="O36" s="380"/>
      <c r="P36" s="61" t="b">
        <f>IF(O36&gt;0,O36)</f>
        <v>0</v>
      </c>
      <c r="Q36" s="383">
        <f>IF(P36=FALSE,0,RANK(P36,P$6:P$53,1))</f>
        <v>0</v>
      </c>
      <c r="R36" s="380"/>
      <c r="S36" s="61" t="b">
        <f>IF(R36&gt;0,R36)</f>
        <v>0</v>
      </c>
      <c r="T36" s="383">
        <f>IF(S36=FALSE,0,RANK(S36,S$6:S$53,1))</f>
        <v>0</v>
      </c>
      <c r="U36" s="380"/>
      <c r="V36" s="61" t="b">
        <f>IF(U36&gt;0,U36)</f>
        <v>0</v>
      </c>
      <c r="W36" s="383">
        <f>IF(V36=FALSE,0,RANK(V36,V$6:V$53,1))</f>
        <v>0</v>
      </c>
      <c r="X36" s="380"/>
      <c r="Y36" s="61" t="b">
        <f>IF(X36&gt;0,X36)</f>
        <v>0</v>
      </c>
      <c r="Z36" s="383">
        <f>IF(Y36=FALSE,0,RANK(Y36,Y$6:Y$53,1))</f>
        <v>0</v>
      </c>
      <c r="AA36" s="380"/>
      <c r="AB36" s="61" t="b">
        <f>IF(AA36&gt;0,AA36)</f>
        <v>0</v>
      </c>
      <c r="AC36" s="383">
        <f>IF(AB36=FALSE,0,RANK(AB36,AB$6:AB$53,1))</f>
        <v>0</v>
      </c>
      <c r="AD36" s="124"/>
      <c r="AE36" s="384" t="str">
        <f ca="1">LOOKUP("School K",'TEAM NAMES &amp; EVENTS'!B12:B35,'TEAM NAMES &amp; EVENTS'!F12:F27)</f>
        <v>K</v>
      </c>
      <c r="AF36" s="379">
        <f ca="1">LOOKUP("School K",'TEAM NAMES &amp; EVENTS'!$B$12:$B$35,'TEAM NAMES &amp; EVENTS'!$E$12:$E$27)</f>
        <v>0</v>
      </c>
      <c r="AG36" s="154"/>
      <c r="AH36" s="125">
        <v>1</v>
      </c>
      <c r="AI36" s="152"/>
      <c r="AJ36" s="153" t="b">
        <f>IF(AI36+AI37+AI38&gt;0,AI36+AI37+AI38)</f>
        <v>0</v>
      </c>
      <c r="AK36" s="128">
        <f>AI36+AI37+AI38</f>
        <v>0</v>
      </c>
      <c r="AL36" s="156"/>
      <c r="AM36" s="153" t="b">
        <f>IF(AL36+AL37+AL38&gt;0,AL36+AL37+AL38)</f>
        <v>0</v>
      </c>
      <c r="AN36" s="131">
        <f>AL36+AL37+AL38</f>
        <v>0</v>
      </c>
      <c r="AO36" s="152"/>
      <c r="AP36" s="153" t="b">
        <f>IF(AO36+AO37+AO38&gt;0,AO36+AO37+AO38)</f>
        <v>0</v>
      </c>
      <c r="AQ36" s="128">
        <f>AO36+AO37+AO38</f>
        <v>0</v>
      </c>
      <c r="AR36" s="152"/>
      <c r="AS36" s="153" t="b">
        <f>IF(AR36+AR37+AR38&gt;0,AR36+AR37+AR38)</f>
        <v>0</v>
      </c>
      <c r="AT36" s="128">
        <f>AR36+AR37+AR38</f>
        <v>0</v>
      </c>
      <c r="AU36" s="156"/>
      <c r="AV36" s="153" t="b">
        <f>IF(AU36+AU37+AU38&gt;0,AU36+AU37+AU38)</f>
        <v>0</v>
      </c>
      <c r="AW36" s="131">
        <f>AU36+AU37+AU38</f>
        <v>0</v>
      </c>
      <c r="AX36" s="152"/>
      <c r="AY36" s="153" t="b">
        <f>IF(AX36+AX37+AX38&gt;0,AX36+AX37+AX38)</f>
        <v>0</v>
      </c>
      <c r="AZ36" s="128">
        <f>AX36+AX37+AX38</f>
        <v>0</v>
      </c>
      <c r="BA36" s="152"/>
      <c r="BB36" s="153" t="b">
        <f>IF(BA36+BA37+BA38&gt;0,BA36+BA37+BA38)</f>
        <v>0</v>
      </c>
      <c r="BC36" s="128">
        <f>BA36+BA37+BA38</f>
        <v>0</v>
      </c>
      <c r="BD36" s="152"/>
      <c r="BE36" s="153" t="b">
        <f>IF(BD36+BD37+BD38&gt;0,BD36+BD37+BD38)</f>
        <v>0</v>
      </c>
      <c r="BF36" s="128">
        <f>BD36+BD37+BD38</f>
        <v>0</v>
      </c>
      <c r="BG36" s="108"/>
      <c r="BH36" s="100"/>
      <c r="BI36" s="100"/>
      <c r="BJ36" s="100"/>
      <c r="BK36" s="100"/>
      <c r="BL36" s="100"/>
      <c r="BM36" s="100"/>
      <c r="BN36" s="100"/>
      <c r="BO36" s="100"/>
      <c r="BP36" s="100"/>
      <c r="BQ36" s="100"/>
      <c r="BR36" s="100"/>
      <c r="BS36" s="100"/>
      <c r="BT36" s="100"/>
      <c r="BU36" s="100"/>
      <c r="BV36" s="100"/>
      <c r="BW36" s="100"/>
      <c r="BX36" s="100"/>
      <c r="BY36" s="100"/>
      <c r="BZ36" s="100"/>
    </row>
    <row r="37" spans="1:78" ht="19.5" customHeight="1" x14ac:dyDescent="0.2">
      <c r="A37" s="100"/>
      <c r="B37" s="106"/>
      <c r="C37" s="377"/>
      <c r="D37" s="377"/>
      <c r="E37" s="154"/>
      <c r="F37" s="381"/>
      <c r="G37" s="61"/>
      <c r="H37" s="353"/>
      <c r="I37" s="381"/>
      <c r="J37" s="61"/>
      <c r="K37" s="353"/>
      <c r="L37" s="381"/>
      <c r="M37" s="61"/>
      <c r="N37" s="353"/>
      <c r="O37" s="381"/>
      <c r="P37" s="61"/>
      <c r="Q37" s="353"/>
      <c r="R37" s="381"/>
      <c r="S37" s="61"/>
      <c r="T37" s="353"/>
      <c r="U37" s="381"/>
      <c r="V37" s="61"/>
      <c r="W37" s="353"/>
      <c r="X37" s="381"/>
      <c r="Y37" s="61"/>
      <c r="Z37" s="353"/>
      <c r="AA37" s="381"/>
      <c r="AB37" s="61"/>
      <c r="AC37" s="353"/>
      <c r="AD37" s="124"/>
      <c r="AE37" s="377"/>
      <c r="AF37" s="377"/>
      <c r="AG37" s="154"/>
      <c r="AH37" s="125">
        <v>2</v>
      </c>
      <c r="AI37" s="139"/>
      <c r="AJ37" s="136"/>
      <c r="AK37" s="137">
        <f>IF(AJ36=FALSE,0,RANK(AJ36,AJ$6:AJ$53, ))</f>
        <v>0</v>
      </c>
      <c r="AL37" s="157"/>
      <c r="AM37" s="136"/>
      <c r="AN37" s="137">
        <f>IF(AM36=FALSE,0,RANK(AM36,AM$6:AM$53, ))</f>
        <v>0</v>
      </c>
      <c r="AO37" s="139"/>
      <c r="AP37" s="136"/>
      <c r="AQ37" s="137">
        <f>IF(AP36=FALSE,0,RANK(AP36,AP$6:AP$53, ))</f>
        <v>0</v>
      </c>
      <c r="AR37" s="139"/>
      <c r="AS37" s="136"/>
      <c r="AT37" s="137">
        <f>IF(AS36=FALSE,0,RANK(AS36,AS$6:AS$53, ))</f>
        <v>0</v>
      </c>
      <c r="AU37" s="157"/>
      <c r="AV37" s="136"/>
      <c r="AW37" s="137">
        <f>IF(AV36=FALSE,0,RANK(AV36,AV$6:AV$53, ))</f>
        <v>0</v>
      </c>
      <c r="AX37" s="139"/>
      <c r="AY37" s="136"/>
      <c r="AZ37" s="137">
        <f>IF(AY36=FALSE,0,RANK(AY36,AY$6:AY$53, ))</f>
        <v>0</v>
      </c>
      <c r="BA37" s="139"/>
      <c r="BB37" s="136"/>
      <c r="BC37" s="137">
        <f>IF(BB36=FALSE,0,RANK(BB36,BB$6:BB$53, ))</f>
        <v>0</v>
      </c>
      <c r="BD37" s="139"/>
      <c r="BE37" s="136"/>
      <c r="BF37" s="137">
        <f>IF(BE36=FALSE,0,RANK(BE36,BE$6:BE$53, ))</f>
        <v>0</v>
      </c>
      <c r="BG37" s="108"/>
      <c r="BH37" s="100"/>
      <c r="BI37" s="100"/>
      <c r="BJ37" s="100"/>
      <c r="BK37" s="100"/>
      <c r="BL37" s="100"/>
      <c r="BM37" s="100"/>
      <c r="BN37" s="100"/>
      <c r="BO37" s="100"/>
      <c r="BP37" s="100"/>
      <c r="BQ37" s="100"/>
      <c r="BR37" s="100"/>
      <c r="BS37" s="100"/>
      <c r="BT37" s="100"/>
      <c r="BU37" s="100"/>
      <c r="BV37" s="100"/>
      <c r="BW37" s="100"/>
      <c r="BX37" s="100"/>
      <c r="BY37" s="100"/>
      <c r="BZ37" s="100"/>
    </row>
    <row r="38" spans="1:78" ht="19.5" customHeight="1" x14ac:dyDescent="0.2">
      <c r="A38" s="100"/>
      <c r="B38" s="106"/>
      <c r="C38" s="378"/>
      <c r="D38" s="378"/>
      <c r="E38" s="155"/>
      <c r="F38" s="382"/>
      <c r="G38" s="141"/>
      <c r="H38" s="142">
        <f>IF(H36=0,0,(LOOKUP(H36,'TEAM NAMES &amp; EVENTS'!$L$12:$L$27,'TEAM NAMES &amp; EVENTS'!$M$12:$M$27)))</f>
        <v>0</v>
      </c>
      <c r="I38" s="382"/>
      <c r="J38" s="141"/>
      <c r="K38" s="142">
        <f>IF(K36=0,0,(LOOKUP(K36,'TEAM NAMES &amp; EVENTS'!$L$12:$L$27,'TEAM NAMES &amp; EVENTS'!$M$12:$M$27)))</f>
        <v>0</v>
      </c>
      <c r="L38" s="382"/>
      <c r="M38" s="141"/>
      <c r="N38" s="142">
        <f>IF(N36=0,0,(LOOKUP(N36,'TEAM NAMES &amp; EVENTS'!$L$12:$L$27,'TEAM NAMES &amp; EVENTS'!$M$12:$M$27)))</f>
        <v>0</v>
      </c>
      <c r="O38" s="382"/>
      <c r="P38" s="141"/>
      <c r="Q38" s="142">
        <f>IF(Q36=0,0,(LOOKUP(Q36,'TEAM NAMES &amp; EVENTS'!$L$12:$L$27,'TEAM NAMES &amp; EVENTS'!$M$12:$M$27)))</f>
        <v>0</v>
      </c>
      <c r="R38" s="382"/>
      <c r="S38" s="141"/>
      <c r="T38" s="142">
        <f>IF(T36=0,0,(LOOKUP(T36,'TEAM NAMES &amp; EVENTS'!$L$12:$L$27,'TEAM NAMES &amp; EVENTS'!$M$12:$M$27)))</f>
        <v>0</v>
      </c>
      <c r="U38" s="382"/>
      <c r="V38" s="141"/>
      <c r="W38" s="142">
        <f>IF(W36=0,0,(LOOKUP(W36,'TEAM NAMES &amp; EVENTS'!$L$12:$L$27,'TEAM NAMES &amp; EVENTS'!$M$12:$M$27)))</f>
        <v>0</v>
      </c>
      <c r="X38" s="382"/>
      <c r="Y38" s="141"/>
      <c r="Z38" s="142">
        <f>IF(Z36=0,0,(LOOKUP(Z36,'TEAM NAMES &amp; EVENTS'!$L$12:$L$27,'TEAM NAMES &amp; EVENTS'!$M$12:$M$27)))</f>
        <v>0</v>
      </c>
      <c r="AA38" s="382"/>
      <c r="AB38" s="141"/>
      <c r="AC38" s="142">
        <f>IF(AC36=0,0,(LOOKUP(AC36,'TEAM NAMES &amp; EVENTS'!$L$12:$L$27,'TEAM NAMES &amp; EVENTS'!$M$12:$M$27)))</f>
        <v>0</v>
      </c>
      <c r="AD38" s="124"/>
      <c r="AE38" s="378"/>
      <c r="AF38" s="378"/>
      <c r="AG38" s="155"/>
      <c r="AH38" s="125">
        <v>3</v>
      </c>
      <c r="AI38" s="147"/>
      <c r="AJ38" s="144"/>
      <c r="AK38" s="145">
        <f>IF(AK37=0,0,(LOOKUP(AK37,'TEAM NAMES &amp; EVENTS'!$L$12:$L$27,'TEAM NAMES &amp; EVENTS'!$M$12:$M$27)))</f>
        <v>0</v>
      </c>
      <c r="AL38" s="158"/>
      <c r="AM38" s="144"/>
      <c r="AN38" s="145">
        <f>IF(AN37=0,0,(LOOKUP(AN37,'TEAM NAMES &amp; EVENTS'!$L$12:$L$27,'TEAM NAMES &amp; EVENTS'!$M$12:$M$27)))</f>
        <v>0</v>
      </c>
      <c r="AO38" s="147"/>
      <c r="AP38" s="144"/>
      <c r="AQ38" s="145">
        <f>IF(AQ37=0,0,(LOOKUP(AQ37,'TEAM NAMES &amp; EVENTS'!$L$12:$L$27,'TEAM NAMES &amp; EVENTS'!$M$12:$M$27)))</f>
        <v>0</v>
      </c>
      <c r="AR38" s="147"/>
      <c r="AS38" s="144"/>
      <c r="AT38" s="145">
        <f>IF(AT37=0,0,(LOOKUP(AT37,'TEAM NAMES &amp; EVENTS'!$L$12:$L$27,'TEAM NAMES &amp; EVENTS'!$M$12:$M$27)))</f>
        <v>0</v>
      </c>
      <c r="AU38" s="158"/>
      <c r="AV38" s="144"/>
      <c r="AW38" s="145">
        <f>IF(AW37=0,0,(LOOKUP(AW37,'TEAM NAMES &amp; EVENTS'!$L$12:$L$27,'TEAM NAMES &amp; EVENTS'!$M$12:$M$27)))</f>
        <v>0</v>
      </c>
      <c r="AX38" s="147"/>
      <c r="AY38" s="144"/>
      <c r="AZ38" s="145">
        <f>IF(AZ37=0,0,(LOOKUP(AZ37,'TEAM NAMES &amp; EVENTS'!$L$12:$L$27,'TEAM NAMES &amp; EVENTS'!$M$12:$M$27)))</f>
        <v>0</v>
      </c>
      <c r="BA38" s="147"/>
      <c r="BB38" s="144"/>
      <c r="BC38" s="145">
        <f>IF(BC37=0,0,(LOOKUP(BC37,'TEAM NAMES &amp; EVENTS'!$L$12:$L$27,'TEAM NAMES &amp; EVENTS'!$M$12:$M$27)))</f>
        <v>0</v>
      </c>
      <c r="BD38" s="147"/>
      <c r="BE38" s="144"/>
      <c r="BF38" s="145">
        <f>IF(BF37=0,0,(LOOKUP(BF37,'TEAM NAMES &amp; EVENTS'!$L$12:$L$27,'TEAM NAMES &amp; EVENTS'!$M$12:$M$27)))</f>
        <v>0</v>
      </c>
      <c r="BG38" s="108"/>
      <c r="BH38" s="100"/>
      <c r="BI38" s="100"/>
      <c r="BJ38" s="100"/>
      <c r="BK38" s="100"/>
      <c r="BL38" s="100"/>
      <c r="BM38" s="100"/>
      <c r="BN38" s="100"/>
      <c r="BO38" s="100"/>
      <c r="BP38" s="100"/>
      <c r="BQ38" s="100"/>
      <c r="BR38" s="100"/>
      <c r="BS38" s="100"/>
      <c r="BT38" s="100"/>
      <c r="BU38" s="100"/>
      <c r="BV38" s="100"/>
      <c r="BW38" s="100"/>
      <c r="BX38" s="100"/>
      <c r="BY38" s="100"/>
      <c r="BZ38" s="100"/>
    </row>
    <row r="39" spans="1:78" ht="19.5" customHeight="1" x14ac:dyDescent="0.2">
      <c r="A39" s="100"/>
      <c r="B39" s="106"/>
      <c r="C39" s="376" t="str">
        <f ca="1">LOOKUP("School L",'TEAM NAMES &amp; EVENTS'!$B$12:$B$35,'TEAM NAMES &amp; EVENTS'!$F$12:$F$27)</f>
        <v>L</v>
      </c>
      <c r="D39" s="379">
        <f>LOOKUP("School L",'TEAM NAMES &amp; EVENTS'!$B$12:$B$27,'TEAM NAMES &amp; EVENTS'!$E$12:$E$27)</f>
        <v>0</v>
      </c>
      <c r="E39" s="154"/>
      <c r="F39" s="380"/>
      <c r="G39" s="61" t="b">
        <f>IF(F39&gt;0,F39)</f>
        <v>0</v>
      </c>
      <c r="H39" s="383">
        <f>IF(G39=FALSE,0,RANK(G39,G$6:G$53,1))</f>
        <v>0</v>
      </c>
      <c r="I39" s="380"/>
      <c r="J39" s="61" t="b">
        <f>IF(I39&gt;0,I39)</f>
        <v>0</v>
      </c>
      <c r="K39" s="383">
        <f>IF(J39=FALSE,0,RANK(J39,J$6:J$53,1))</f>
        <v>0</v>
      </c>
      <c r="L39" s="380"/>
      <c r="M39" s="61" t="b">
        <f>IF(L39&gt;0,L39)</f>
        <v>0</v>
      </c>
      <c r="N39" s="383">
        <f>IF(M39=FALSE,0,RANK(M39,M$6:M$53,1))</f>
        <v>0</v>
      </c>
      <c r="O39" s="380"/>
      <c r="P39" s="61" t="b">
        <f>IF(O39&gt;0,O39)</f>
        <v>0</v>
      </c>
      <c r="Q39" s="383">
        <f>IF(P39=FALSE,0,RANK(P39,P$6:P$53,1))</f>
        <v>0</v>
      </c>
      <c r="R39" s="380"/>
      <c r="S39" s="61" t="b">
        <f>IF(R39&gt;0,R39)</f>
        <v>0</v>
      </c>
      <c r="T39" s="383">
        <f>IF(S39=FALSE,0,RANK(S39,S$6:S$53,1))</f>
        <v>0</v>
      </c>
      <c r="U39" s="380"/>
      <c r="V39" s="61" t="b">
        <f>IF(U39&gt;0,U39)</f>
        <v>0</v>
      </c>
      <c r="W39" s="383">
        <f>IF(V39=FALSE,0,RANK(V39,V$6:V$53,1))</f>
        <v>0</v>
      </c>
      <c r="X39" s="380"/>
      <c r="Y39" s="61" t="b">
        <f>IF(X39&gt;0,X39)</f>
        <v>0</v>
      </c>
      <c r="Z39" s="383">
        <f>IF(Y39=FALSE,0,RANK(Y39,Y$6:Y$53,1))</f>
        <v>0</v>
      </c>
      <c r="AA39" s="380"/>
      <c r="AB39" s="61" t="b">
        <f>IF(AA39&gt;0,AA39)</f>
        <v>0</v>
      </c>
      <c r="AC39" s="383">
        <f>IF(AB39=FALSE,0,RANK(AB39,AB$6:AB$53,1))</f>
        <v>0</v>
      </c>
      <c r="AD39" s="124"/>
      <c r="AE39" s="384" t="str">
        <f ca="1">LOOKUP("School L",'TEAM NAMES &amp; EVENTS'!B12:B35,'TEAM NAMES &amp; EVENTS'!F12:F27)</f>
        <v>L</v>
      </c>
      <c r="AF39" s="379">
        <f ca="1">LOOKUP("School L",'TEAM NAMES &amp; EVENTS'!$B$12:$B$35,'TEAM NAMES &amp; EVENTS'!$E$12:$E$27)</f>
        <v>0</v>
      </c>
      <c r="AG39" s="154"/>
      <c r="AH39" s="125">
        <v>1</v>
      </c>
      <c r="AI39" s="152"/>
      <c r="AJ39" s="153" t="b">
        <f>IF(AI39+AI40+AI41&gt;0,AI39+AI40+AI41)</f>
        <v>0</v>
      </c>
      <c r="AK39" s="128">
        <f>AI39+AI40+AI41</f>
        <v>0</v>
      </c>
      <c r="AL39" s="156"/>
      <c r="AM39" s="153" t="b">
        <f>IF(AL39+AL40+AL41&gt;0,AL39+AL40+AL41)</f>
        <v>0</v>
      </c>
      <c r="AN39" s="131">
        <f>AL39+AL40+AL41</f>
        <v>0</v>
      </c>
      <c r="AO39" s="152"/>
      <c r="AP39" s="153" t="b">
        <f>IF(AO39+AO40+AO41&gt;0,AO39+AO40+AO41)</f>
        <v>0</v>
      </c>
      <c r="AQ39" s="128">
        <f>AO39+AO40+AO41</f>
        <v>0</v>
      </c>
      <c r="AR39" s="152"/>
      <c r="AS39" s="153" t="b">
        <f>IF(AR39+AR40+AR41&gt;0,AR39+AR40+AR41)</f>
        <v>0</v>
      </c>
      <c r="AT39" s="128">
        <f>AR39+AR40+AR41</f>
        <v>0</v>
      </c>
      <c r="AU39" s="156"/>
      <c r="AV39" s="153" t="b">
        <f>IF(AU39+AU40+AU41&gt;0,AU39+AU40+AU41)</f>
        <v>0</v>
      </c>
      <c r="AW39" s="131">
        <f>AU39+AU40+AU41</f>
        <v>0</v>
      </c>
      <c r="AX39" s="152"/>
      <c r="AY39" s="153" t="b">
        <f>IF(AX39+AX40+AX41&gt;0,AX39+AX40+AX41)</f>
        <v>0</v>
      </c>
      <c r="AZ39" s="128">
        <f>AX39+AX40+AX41</f>
        <v>0</v>
      </c>
      <c r="BA39" s="152"/>
      <c r="BB39" s="153" t="b">
        <f>IF(BA39+BA40+BA41&gt;0,BA39+BA40+BA41)</f>
        <v>0</v>
      </c>
      <c r="BC39" s="128">
        <f>BA39+BA40+BA41</f>
        <v>0</v>
      </c>
      <c r="BD39" s="152"/>
      <c r="BE39" s="153" t="b">
        <f>IF(BD39+BD40+BD41&gt;0,BD39+BD40+BD41)</f>
        <v>0</v>
      </c>
      <c r="BF39" s="128">
        <f>BD39+BD40+BD41</f>
        <v>0</v>
      </c>
      <c r="BG39" s="108"/>
      <c r="BH39" s="100"/>
      <c r="BI39" s="100"/>
      <c r="BJ39" s="100"/>
      <c r="BK39" s="100"/>
      <c r="BL39" s="100"/>
      <c r="BM39" s="100"/>
      <c r="BN39" s="100"/>
      <c r="BO39" s="100"/>
      <c r="BP39" s="100"/>
      <c r="BQ39" s="100"/>
      <c r="BR39" s="100"/>
      <c r="BS39" s="100"/>
      <c r="BT39" s="100"/>
      <c r="BU39" s="100"/>
      <c r="BV39" s="100"/>
      <c r="BW39" s="100"/>
      <c r="BX39" s="100"/>
      <c r="BY39" s="100"/>
      <c r="BZ39" s="100"/>
    </row>
    <row r="40" spans="1:78" ht="19.5" customHeight="1" x14ac:dyDescent="0.2">
      <c r="A40" s="100"/>
      <c r="B40" s="106"/>
      <c r="C40" s="377"/>
      <c r="D40" s="377"/>
      <c r="E40" s="154"/>
      <c r="F40" s="381"/>
      <c r="G40" s="61"/>
      <c r="H40" s="353"/>
      <c r="I40" s="381"/>
      <c r="J40" s="61"/>
      <c r="K40" s="353"/>
      <c r="L40" s="381"/>
      <c r="M40" s="61"/>
      <c r="N40" s="353"/>
      <c r="O40" s="381"/>
      <c r="P40" s="61"/>
      <c r="Q40" s="353"/>
      <c r="R40" s="381"/>
      <c r="S40" s="61"/>
      <c r="T40" s="353"/>
      <c r="U40" s="381"/>
      <c r="V40" s="61"/>
      <c r="W40" s="353"/>
      <c r="X40" s="381"/>
      <c r="Y40" s="61"/>
      <c r="Z40" s="353"/>
      <c r="AA40" s="381"/>
      <c r="AB40" s="61"/>
      <c r="AC40" s="353"/>
      <c r="AD40" s="124"/>
      <c r="AE40" s="377"/>
      <c r="AF40" s="377"/>
      <c r="AG40" s="154"/>
      <c r="AH40" s="125">
        <v>2</v>
      </c>
      <c r="AI40" s="139"/>
      <c r="AJ40" s="136"/>
      <c r="AK40" s="137">
        <f>IF(AJ39=FALSE,0,RANK(AJ39,AJ$6:AJ$53, ))</f>
        <v>0</v>
      </c>
      <c r="AL40" s="157"/>
      <c r="AM40" s="136"/>
      <c r="AN40" s="137">
        <f>IF(AM39=FALSE,0,RANK(AM39,AM$6:AM$53, ))</f>
        <v>0</v>
      </c>
      <c r="AO40" s="139"/>
      <c r="AP40" s="136"/>
      <c r="AQ40" s="137">
        <f>IF(AP39=FALSE,0,RANK(AP39,AP$6:AP$53, ))</f>
        <v>0</v>
      </c>
      <c r="AR40" s="139"/>
      <c r="AS40" s="136"/>
      <c r="AT40" s="137">
        <f>IF(AS39=FALSE,0,RANK(AS39,AS$6:AS$53, ))</f>
        <v>0</v>
      </c>
      <c r="AU40" s="157"/>
      <c r="AV40" s="136"/>
      <c r="AW40" s="137">
        <f>IF(AV39=FALSE,0,RANK(AV39,AV$6:AV$53, ))</f>
        <v>0</v>
      </c>
      <c r="AX40" s="139"/>
      <c r="AY40" s="136"/>
      <c r="AZ40" s="137">
        <f>IF(AY39=FALSE,0,RANK(AY39,AY$6:AY$53, ))</f>
        <v>0</v>
      </c>
      <c r="BA40" s="139"/>
      <c r="BB40" s="136"/>
      <c r="BC40" s="137">
        <f>IF(BB39=FALSE,0,RANK(BB39,BB$6:BB$53, ))</f>
        <v>0</v>
      </c>
      <c r="BD40" s="139"/>
      <c r="BE40" s="136"/>
      <c r="BF40" s="137">
        <f>IF(BE39=FALSE,0,RANK(BE39,BE$6:BE$53, ))</f>
        <v>0</v>
      </c>
      <c r="BG40" s="108"/>
      <c r="BH40" s="100"/>
      <c r="BI40" s="100"/>
      <c r="BJ40" s="100"/>
      <c r="BK40" s="100"/>
      <c r="BL40" s="100"/>
      <c r="BM40" s="100"/>
      <c r="BN40" s="100"/>
      <c r="BO40" s="100"/>
      <c r="BP40" s="100"/>
      <c r="BQ40" s="100"/>
      <c r="BR40" s="100"/>
      <c r="BS40" s="100"/>
      <c r="BT40" s="100"/>
      <c r="BU40" s="100"/>
      <c r="BV40" s="100"/>
      <c r="BW40" s="100"/>
      <c r="BX40" s="100"/>
      <c r="BY40" s="100"/>
      <c r="BZ40" s="100"/>
    </row>
    <row r="41" spans="1:78" ht="19.5" customHeight="1" x14ac:dyDescent="0.2">
      <c r="A41" s="100"/>
      <c r="B41" s="106"/>
      <c r="C41" s="378"/>
      <c r="D41" s="378"/>
      <c r="E41" s="155"/>
      <c r="F41" s="382"/>
      <c r="G41" s="141"/>
      <c r="H41" s="142">
        <f>IF(H39=0,0,(LOOKUP(H39,'TEAM NAMES &amp; EVENTS'!$L$12:$L$27,'TEAM NAMES &amp; EVENTS'!$M$12:$M$27)))</f>
        <v>0</v>
      </c>
      <c r="I41" s="382"/>
      <c r="J41" s="141"/>
      <c r="K41" s="142">
        <f>IF(K39=0,0,(LOOKUP(K39,'TEAM NAMES &amp; EVENTS'!$L$12:$L$27,'TEAM NAMES &amp; EVENTS'!$M$12:$M$27)))</f>
        <v>0</v>
      </c>
      <c r="L41" s="382"/>
      <c r="M41" s="141"/>
      <c r="N41" s="142">
        <f>IF(N39=0,0,(LOOKUP(N39,'TEAM NAMES &amp; EVENTS'!$L$12:$L$27,'TEAM NAMES &amp; EVENTS'!$M$12:$M$27)))</f>
        <v>0</v>
      </c>
      <c r="O41" s="382"/>
      <c r="P41" s="141"/>
      <c r="Q41" s="142">
        <f>IF(Q39=0,0,(LOOKUP(Q39,'TEAM NAMES &amp; EVENTS'!$L$12:$L$27,'TEAM NAMES &amp; EVENTS'!$M$12:$M$27)))</f>
        <v>0</v>
      </c>
      <c r="R41" s="382"/>
      <c r="S41" s="141"/>
      <c r="T41" s="142">
        <f>IF(T39=0,0,(LOOKUP(T39,'TEAM NAMES &amp; EVENTS'!$L$12:$L$27,'TEAM NAMES &amp; EVENTS'!$M$12:$M$27)))</f>
        <v>0</v>
      </c>
      <c r="U41" s="382"/>
      <c r="V41" s="141"/>
      <c r="W41" s="142">
        <f>IF(W39=0,0,(LOOKUP(W39,'TEAM NAMES &amp; EVENTS'!$L$12:$L$27,'TEAM NAMES &amp; EVENTS'!$M$12:$M$27)))</f>
        <v>0</v>
      </c>
      <c r="X41" s="382"/>
      <c r="Y41" s="141"/>
      <c r="Z41" s="142">
        <f>IF(Z39=0,0,(LOOKUP(Z39,'TEAM NAMES &amp; EVENTS'!$L$12:$L$27,'TEAM NAMES &amp; EVENTS'!$M$12:$M$27)))</f>
        <v>0</v>
      </c>
      <c r="AA41" s="382"/>
      <c r="AB41" s="141"/>
      <c r="AC41" s="142">
        <f>IF(AC39=0,0,(LOOKUP(AC39,'TEAM NAMES &amp; EVENTS'!$L$12:$L$27,'TEAM NAMES &amp; EVENTS'!$M$12:$M$27)))</f>
        <v>0</v>
      </c>
      <c r="AD41" s="124"/>
      <c r="AE41" s="378"/>
      <c r="AF41" s="378"/>
      <c r="AG41" s="155"/>
      <c r="AH41" s="125">
        <v>3</v>
      </c>
      <c r="AI41" s="147"/>
      <c r="AJ41" s="144"/>
      <c r="AK41" s="145">
        <f>IF(AK40=0,0,(LOOKUP(AK40,'TEAM NAMES &amp; EVENTS'!$L$12:$L$27,'TEAM NAMES &amp; EVENTS'!$M$12:$M$27)))</f>
        <v>0</v>
      </c>
      <c r="AL41" s="158"/>
      <c r="AM41" s="144"/>
      <c r="AN41" s="145">
        <f>IF(AN40=0,0,(LOOKUP(AN40,'TEAM NAMES &amp; EVENTS'!$L$12:$L$27,'TEAM NAMES &amp; EVENTS'!$M$12:$M$27)))</f>
        <v>0</v>
      </c>
      <c r="AO41" s="147"/>
      <c r="AP41" s="144"/>
      <c r="AQ41" s="145">
        <f>IF(AQ40=0,0,(LOOKUP(AQ40,'TEAM NAMES &amp; EVENTS'!$L$12:$L$27,'TEAM NAMES &amp; EVENTS'!$M$12:$M$27)))</f>
        <v>0</v>
      </c>
      <c r="AR41" s="147"/>
      <c r="AS41" s="144"/>
      <c r="AT41" s="145">
        <f>IF(AT40=0,0,(LOOKUP(AT40,'TEAM NAMES &amp; EVENTS'!$L$12:$L$27,'TEAM NAMES &amp; EVENTS'!$M$12:$M$27)))</f>
        <v>0</v>
      </c>
      <c r="AU41" s="158"/>
      <c r="AV41" s="144"/>
      <c r="AW41" s="145">
        <f>IF(AW40=0,0,(LOOKUP(AW40,'TEAM NAMES &amp; EVENTS'!$L$12:$L$27,'TEAM NAMES &amp; EVENTS'!$M$12:$M$27)))</f>
        <v>0</v>
      </c>
      <c r="AX41" s="147"/>
      <c r="AY41" s="144"/>
      <c r="AZ41" s="145">
        <f>IF(AZ40=0,0,(LOOKUP(AZ40,'TEAM NAMES &amp; EVENTS'!$L$12:$L$27,'TEAM NAMES &amp; EVENTS'!$M$12:$M$27)))</f>
        <v>0</v>
      </c>
      <c r="BA41" s="147"/>
      <c r="BB41" s="144"/>
      <c r="BC41" s="145">
        <f>IF(BC40=0,0,(LOOKUP(BC40,'TEAM NAMES &amp; EVENTS'!$L$12:$L$27,'TEAM NAMES &amp; EVENTS'!$M$12:$M$27)))</f>
        <v>0</v>
      </c>
      <c r="BD41" s="147"/>
      <c r="BE41" s="144"/>
      <c r="BF41" s="145">
        <f>IF(BF40=0,0,(LOOKUP(BF40,'TEAM NAMES &amp; EVENTS'!$L$12:$L$27,'TEAM NAMES &amp; EVENTS'!$M$12:$M$27)))</f>
        <v>0</v>
      </c>
      <c r="BG41" s="108"/>
      <c r="BH41" s="100"/>
      <c r="BI41" s="100"/>
      <c r="BJ41" s="100"/>
      <c r="BK41" s="100"/>
      <c r="BL41" s="100"/>
      <c r="BM41" s="100"/>
      <c r="BN41" s="100"/>
      <c r="BO41" s="100"/>
      <c r="BP41" s="100"/>
      <c r="BQ41" s="100"/>
      <c r="BR41" s="100"/>
      <c r="BS41" s="100"/>
      <c r="BT41" s="100"/>
      <c r="BU41" s="100"/>
      <c r="BV41" s="100"/>
      <c r="BW41" s="100"/>
      <c r="BX41" s="100"/>
      <c r="BY41" s="100"/>
      <c r="BZ41" s="100"/>
    </row>
    <row r="42" spans="1:78" ht="19.5" customHeight="1" x14ac:dyDescent="0.2">
      <c r="A42" s="100"/>
      <c r="B42" s="106"/>
      <c r="C42" s="376" t="str">
        <f ca="1">LOOKUP("School M",'TEAM NAMES &amp; EVENTS'!$B$12:$B$35,'TEAM NAMES &amp; EVENTS'!$F$12:$F$27)</f>
        <v>M</v>
      </c>
      <c r="D42" s="379">
        <f>LOOKUP("School M",'TEAM NAMES &amp; EVENTS'!$B$12:$B$27,'TEAM NAMES &amp; EVENTS'!$E$12:$E$27)</f>
        <v>0</v>
      </c>
      <c r="E42" s="154"/>
      <c r="F42" s="380"/>
      <c r="G42" s="61" t="b">
        <f>IF(F42&gt;0,F42)</f>
        <v>0</v>
      </c>
      <c r="H42" s="383">
        <f>IF(G42=FALSE,0,RANK(G42,G$6:G$53,1))</f>
        <v>0</v>
      </c>
      <c r="I42" s="380"/>
      <c r="J42" s="61" t="b">
        <f>IF(I42&gt;0,I42)</f>
        <v>0</v>
      </c>
      <c r="K42" s="383">
        <f>IF(J42=FALSE,0,RANK(J42,J$6:J$53,1))</f>
        <v>0</v>
      </c>
      <c r="L42" s="380"/>
      <c r="M42" s="61" t="b">
        <f>IF(L42&gt;0,L42)</f>
        <v>0</v>
      </c>
      <c r="N42" s="383">
        <f>IF(M42=FALSE,0,RANK(M42,M$6:M$53,1))</f>
        <v>0</v>
      </c>
      <c r="O42" s="380"/>
      <c r="P42" s="61" t="b">
        <f>IF(O42&gt;0,O42)</f>
        <v>0</v>
      </c>
      <c r="Q42" s="383">
        <f>IF(P42=FALSE,0,RANK(P42,P$6:P$53,1))</f>
        <v>0</v>
      </c>
      <c r="R42" s="380"/>
      <c r="S42" s="61" t="b">
        <f>IF(R42&gt;0,R42)</f>
        <v>0</v>
      </c>
      <c r="T42" s="383">
        <f>IF(S42=FALSE,0,RANK(S42,S$6:S$53,1))</f>
        <v>0</v>
      </c>
      <c r="U42" s="380"/>
      <c r="V42" s="61" t="b">
        <f>IF(U42&gt;0,U42)</f>
        <v>0</v>
      </c>
      <c r="W42" s="383">
        <f>IF(V42=FALSE,0,RANK(V42,V$6:V$53,1))</f>
        <v>0</v>
      </c>
      <c r="X42" s="380"/>
      <c r="Y42" s="61" t="b">
        <f>IF(X42&gt;0,X42)</f>
        <v>0</v>
      </c>
      <c r="Z42" s="383">
        <f>IF(Y42=FALSE,0,RANK(Y42,Y$6:Y$53,1))</f>
        <v>0</v>
      </c>
      <c r="AA42" s="380"/>
      <c r="AB42" s="61" t="b">
        <f>IF(AA42&gt;0,AA42)</f>
        <v>0</v>
      </c>
      <c r="AC42" s="383">
        <f>IF(AB42=FALSE,0,RANK(AB42,AB$6:AB$53,1))</f>
        <v>0</v>
      </c>
      <c r="AD42" s="124"/>
      <c r="AE42" s="384" t="str">
        <f ca="1">LOOKUP("School M",'TEAM NAMES &amp; EVENTS'!$B$12:$B$35,'TEAM NAMES &amp; EVENTS'!$F$12:$F$27)</f>
        <v>M</v>
      </c>
      <c r="AF42" s="379">
        <f>LOOKUP("School M",'TEAM NAMES &amp; EVENTS'!$B$12:$B$27,'TEAM NAMES &amp; EVENTS'!$E$12:$E$27)</f>
        <v>0</v>
      </c>
      <c r="AG42" s="154"/>
      <c r="AH42" s="125">
        <v>1</v>
      </c>
      <c r="AI42" s="152"/>
      <c r="AJ42" s="153" t="b">
        <f>IF(AI42+AI43+AI44&gt;0,AI42+AI43+AI44)</f>
        <v>0</v>
      </c>
      <c r="AK42" s="128">
        <f>AI42+AI43+AI44</f>
        <v>0</v>
      </c>
      <c r="AL42" s="156"/>
      <c r="AM42" s="153" t="b">
        <f>IF(AL42+AL43+AL44&gt;0,AL42+AL43+AL44)</f>
        <v>0</v>
      </c>
      <c r="AN42" s="131">
        <f>AL42+AL43+AL44</f>
        <v>0</v>
      </c>
      <c r="AO42" s="152"/>
      <c r="AP42" s="153" t="b">
        <f>IF(AO42+AO43+AO44&gt;0,AO42+AO43+AO44)</f>
        <v>0</v>
      </c>
      <c r="AQ42" s="128">
        <f>AO42+AO43+AO44</f>
        <v>0</v>
      </c>
      <c r="AR42" s="152"/>
      <c r="AS42" s="153" t="b">
        <f>IF(AR42+AR43+AR44&gt;0,AR42+AR43+AR44)</f>
        <v>0</v>
      </c>
      <c r="AT42" s="128">
        <f>AR42+AR43+AR44</f>
        <v>0</v>
      </c>
      <c r="AU42" s="156"/>
      <c r="AV42" s="153" t="b">
        <f>IF(AU42+AU43+AU44&gt;0,AU42+AU43+AU44)</f>
        <v>0</v>
      </c>
      <c r="AW42" s="131">
        <f>AU42+AU43+AU44</f>
        <v>0</v>
      </c>
      <c r="AX42" s="152"/>
      <c r="AY42" s="153" t="b">
        <f>IF(AX42+AX43+AX44&gt;0,AX42+AX43+AX44)</f>
        <v>0</v>
      </c>
      <c r="AZ42" s="128">
        <f>AX42+AX43+AX44</f>
        <v>0</v>
      </c>
      <c r="BA42" s="152"/>
      <c r="BB42" s="153" t="b">
        <f>IF(BA42+BA43+BA44&gt;0,BA42+BA43+BA44)</f>
        <v>0</v>
      </c>
      <c r="BC42" s="128">
        <f>BA42+BA43+BA44</f>
        <v>0</v>
      </c>
      <c r="BD42" s="152"/>
      <c r="BE42" s="153" t="b">
        <f>IF(BD42+BD43+BD44&gt;0,BD42+BD43+BD44)</f>
        <v>0</v>
      </c>
      <c r="BF42" s="128">
        <f>BD42+BD43+BD44</f>
        <v>0</v>
      </c>
      <c r="BG42" s="108"/>
      <c r="BH42" s="100"/>
      <c r="BI42" s="100"/>
      <c r="BJ42" s="100"/>
      <c r="BK42" s="100"/>
      <c r="BL42" s="100"/>
      <c r="BM42" s="100"/>
      <c r="BN42" s="100"/>
      <c r="BO42" s="100"/>
      <c r="BP42" s="100"/>
      <c r="BQ42" s="100"/>
      <c r="BR42" s="100"/>
      <c r="BS42" s="100"/>
      <c r="BT42" s="100"/>
      <c r="BU42" s="100"/>
      <c r="BV42" s="100"/>
      <c r="BW42" s="100"/>
      <c r="BX42" s="100"/>
      <c r="BY42" s="100"/>
      <c r="BZ42" s="100"/>
    </row>
    <row r="43" spans="1:78" ht="19.5" customHeight="1" x14ac:dyDescent="0.2">
      <c r="A43" s="100"/>
      <c r="B43" s="106"/>
      <c r="C43" s="377"/>
      <c r="D43" s="377"/>
      <c r="E43" s="154"/>
      <c r="F43" s="381"/>
      <c r="G43" s="61"/>
      <c r="H43" s="353"/>
      <c r="I43" s="381"/>
      <c r="J43" s="61"/>
      <c r="K43" s="353"/>
      <c r="L43" s="381"/>
      <c r="M43" s="61"/>
      <c r="N43" s="353"/>
      <c r="O43" s="381"/>
      <c r="P43" s="61"/>
      <c r="Q43" s="353"/>
      <c r="R43" s="381"/>
      <c r="S43" s="61"/>
      <c r="T43" s="353"/>
      <c r="U43" s="381"/>
      <c r="V43" s="61"/>
      <c r="W43" s="353"/>
      <c r="X43" s="381"/>
      <c r="Y43" s="61"/>
      <c r="Z43" s="353"/>
      <c r="AA43" s="381"/>
      <c r="AB43" s="61"/>
      <c r="AC43" s="353"/>
      <c r="AD43" s="124"/>
      <c r="AE43" s="377"/>
      <c r="AF43" s="377"/>
      <c r="AG43" s="154"/>
      <c r="AH43" s="125">
        <v>2</v>
      </c>
      <c r="AI43" s="139"/>
      <c r="AJ43" s="136"/>
      <c r="AK43" s="137">
        <f>IF(AJ42=FALSE,0,RANK(AJ42,AJ$6:AJ$53, ))</f>
        <v>0</v>
      </c>
      <c r="AL43" s="157"/>
      <c r="AM43" s="136"/>
      <c r="AN43" s="137">
        <f>IF(AM42=FALSE,0,RANK(AM42,AM$6:AM$53, ))</f>
        <v>0</v>
      </c>
      <c r="AO43" s="139"/>
      <c r="AP43" s="136"/>
      <c r="AQ43" s="137">
        <f>IF(AP42=FALSE,0,RANK(AP42,AP$6:AP$53, ))</f>
        <v>0</v>
      </c>
      <c r="AR43" s="139"/>
      <c r="AS43" s="136"/>
      <c r="AT43" s="137">
        <f>IF(AS42=FALSE,0,RANK(AS42,AS$6:AS$53, ))</f>
        <v>0</v>
      </c>
      <c r="AU43" s="157"/>
      <c r="AV43" s="136"/>
      <c r="AW43" s="137">
        <f>IF(AV42=FALSE,0,RANK(AV42,AV$6:AV$53, ))</f>
        <v>0</v>
      </c>
      <c r="AX43" s="139"/>
      <c r="AY43" s="136"/>
      <c r="AZ43" s="137">
        <f>IF(AY42=FALSE,0,RANK(AY42,AY$6:AY$53, ))</f>
        <v>0</v>
      </c>
      <c r="BA43" s="139"/>
      <c r="BB43" s="136"/>
      <c r="BC43" s="137">
        <f>IF(BB42=FALSE,0,RANK(BB42,BB$6:BB$53, ))</f>
        <v>0</v>
      </c>
      <c r="BD43" s="139"/>
      <c r="BE43" s="136"/>
      <c r="BF43" s="137">
        <f>IF(BE42=FALSE,0,RANK(BE42,BE$6:BE$53, ))</f>
        <v>0</v>
      </c>
      <c r="BG43" s="108"/>
      <c r="BH43" s="100"/>
      <c r="BI43" s="100"/>
      <c r="BJ43" s="100"/>
      <c r="BK43" s="100"/>
      <c r="BL43" s="100"/>
      <c r="BM43" s="100"/>
      <c r="BN43" s="100"/>
      <c r="BO43" s="100"/>
      <c r="BP43" s="100"/>
      <c r="BQ43" s="100"/>
      <c r="BR43" s="100"/>
      <c r="BS43" s="100"/>
      <c r="BT43" s="100"/>
      <c r="BU43" s="100"/>
      <c r="BV43" s="100"/>
      <c r="BW43" s="100"/>
      <c r="BX43" s="100"/>
      <c r="BY43" s="100"/>
      <c r="BZ43" s="100"/>
    </row>
    <row r="44" spans="1:78" ht="19.5" customHeight="1" x14ac:dyDescent="0.2">
      <c r="A44" s="100"/>
      <c r="B44" s="106"/>
      <c r="C44" s="378"/>
      <c r="D44" s="378"/>
      <c r="E44" s="155"/>
      <c r="F44" s="382"/>
      <c r="G44" s="141"/>
      <c r="H44" s="142">
        <f>IF(H42=0,0,(LOOKUP(H42,'TEAM NAMES &amp; EVENTS'!$L$12:$L$27,'TEAM NAMES &amp; EVENTS'!$M$12:$M$27)))</f>
        <v>0</v>
      </c>
      <c r="I44" s="382"/>
      <c r="J44" s="141"/>
      <c r="K44" s="142">
        <f>IF(K42=0,0,(LOOKUP(K42,'TEAM NAMES &amp; EVENTS'!$L$12:$L$27,'TEAM NAMES &amp; EVENTS'!$M$12:$M$27)))</f>
        <v>0</v>
      </c>
      <c r="L44" s="382"/>
      <c r="M44" s="141"/>
      <c r="N44" s="142">
        <f>IF(N42=0,0,(LOOKUP(N42,'TEAM NAMES &amp; EVENTS'!$L$12:$L$27,'TEAM NAMES &amp; EVENTS'!$M$12:$M$27)))</f>
        <v>0</v>
      </c>
      <c r="O44" s="382"/>
      <c r="P44" s="141"/>
      <c r="Q44" s="142">
        <f>IF(Q42=0,0,(LOOKUP(Q42,'TEAM NAMES &amp; EVENTS'!$L$12:$L$27,'TEAM NAMES &amp; EVENTS'!$M$12:$M$27)))</f>
        <v>0</v>
      </c>
      <c r="R44" s="382"/>
      <c r="S44" s="141"/>
      <c r="T44" s="142">
        <f>IF(T42=0,0,(LOOKUP(T42,'TEAM NAMES &amp; EVENTS'!$L$12:$L$27,'TEAM NAMES &amp; EVENTS'!$M$12:$M$27)))</f>
        <v>0</v>
      </c>
      <c r="U44" s="382"/>
      <c r="V44" s="141"/>
      <c r="W44" s="142">
        <f>IF(W42=0,0,(LOOKUP(W42,'TEAM NAMES &amp; EVENTS'!$L$12:$L$27,'TEAM NAMES &amp; EVENTS'!$M$12:$M$27)))</f>
        <v>0</v>
      </c>
      <c r="X44" s="382"/>
      <c r="Y44" s="141"/>
      <c r="Z44" s="142">
        <f>IF(Z42=0,0,(LOOKUP(Z42,'TEAM NAMES &amp; EVENTS'!$L$12:$L$27,'TEAM NAMES &amp; EVENTS'!$M$12:$M$27)))</f>
        <v>0</v>
      </c>
      <c r="AA44" s="382"/>
      <c r="AB44" s="141"/>
      <c r="AC44" s="142">
        <f>IF(AC42=0,0,(LOOKUP(AC42,'TEAM NAMES &amp; EVENTS'!$L$12:$L$27,'TEAM NAMES &amp; EVENTS'!$M$12:$M$27)))</f>
        <v>0</v>
      </c>
      <c r="AD44" s="124"/>
      <c r="AE44" s="378"/>
      <c r="AF44" s="378"/>
      <c r="AG44" s="155"/>
      <c r="AH44" s="125">
        <v>3</v>
      </c>
      <c r="AI44" s="147"/>
      <c r="AJ44" s="144"/>
      <c r="AK44" s="145">
        <f>IF(AK43=0,0,(LOOKUP(AK43,'TEAM NAMES &amp; EVENTS'!$L$12:$L$27,'TEAM NAMES &amp; EVENTS'!$M$12:$M$27)))</f>
        <v>0</v>
      </c>
      <c r="AL44" s="158"/>
      <c r="AM44" s="144"/>
      <c r="AN44" s="145">
        <f>IF(AN43=0,0,(LOOKUP(AN43,'TEAM NAMES &amp; EVENTS'!$L$12:$L$27,'TEAM NAMES &amp; EVENTS'!$M$12:$M$27)))</f>
        <v>0</v>
      </c>
      <c r="AO44" s="147"/>
      <c r="AP44" s="144"/>
      <c r="AQ44" s="145">
        <f>IF(AQ43=0,0,(LOOKUP(AQ43,'TEAM NAMES &amp; EVENTS'!$L$12:$L$27,'TEAM NAMES &amp; EVENTS'!$M$12:$M$27)))</f>
        <v>0</v>
      </c>
      <c r="AR44" s="147"/>
      <c r="AS44" s="144"/>
      <c r="AT44" s="145">
        <f>IF(AT43=0,0,(LOOKUP(AT43,'TEAM NAMES &amp; EVENTS'!$L$12:$L$27,'TEAM NAMES &amp; EVENTS'!$M$12:$M$27)))</f>
        <v>0</v>
      </c>
      <c r="AU44" s="158"/>
      <c r="AV44" s="144"/>
      <c r="AW44" s="145">
        <f>IF(AW43=0,0,(LOOKUP(AW43,'TEAM NAMES &amp; EVENTS'!$L$12:$L$27,'TEAM NAMES &amp; EVENTS'!$M$12:$M$27)))</f>
        <v>0</v>
      </c>
      <c r="AX44" s="147"/>
      <c r="AY44" s="144"/>
      <c r="AZ44" s="145">
        <f>IF(AZ43=0,0,(LOOKUP(AZ43,'TEAM NAMES &amp; EVENTS'!$L$12:$L$27,'TEAM NAMES &amp; EVENTS'!$M$12:$M$27)))</f>
        <v>0</v>
      </c>
      <c r="BA44" s="147"/>
      <c r="BB44" s="144"/>
      <c r="BC44" s="145">
        <f>IF(BC43=0,0,(LOOKUP(BC43,'TEAM NAMES &amp; EVENTS'!$L$12:$L$27,'TEAM NAMES &amp; EVENTS'!$M$12:$M$27)))</f>
        <v>0</v>
      </c>
      <c r="BD44" s="147"/>
      <c r="BE44" s="144"/>
      <c r="BF44" s="145">
        <f>IF(BF43=0,0,(LOOKUP(BF43,'TEAM NAMES &amp; EVENTS'!$L$12:$L$27,'TEAM NAMES &amp; EVENTS'!$M$12:$M$27)))</f>
        <v>0</v>
      </c>
      <c r="BG44" s="108"/>
      <c r="BH44" s="100"/>
      <c r="BI44" s="100"/>
      <c r="BJ44" s="100"/>
      <c r="BK44" s="100"/>
      <c r="BL44" s="100"/>
      <c r="BM44" s="100"/>
      <c r="BN44" s="100"/>
      <c r="BO44" s="100"/>
      <c r="BP44" s="100"/>
      <c r="BQ44" s="100"/>
      <c r="BR44" s="100"/>
      <c r="BS44" s="100"/>
      <c r="BT44" s="100"/>
      <c r="BU44" s="100"/>
      <c r="BV44" s="100"/>
      <c r="BW44" s="100"/>
      <c r="BX44" s="100"/>
      <c r="BY44" s="100"/>
      <c r="BZ44" s="100"/>
    </row>
    <row r="45" spans="1:78" ht="19.5" customHeight="1" x14ac:dyDescent="0.2">
      <c r="A45" s="100"/>
      <c r="B45" s="106"/>
      <c r="C45" s="376" t="str">
        <f ca="1">LOOKUP("School N",'TEAM NAMES &amp; EVENTS'!$B$12:$B$35,'TEAM NAMES &amp; EVENTS'!$F$12:$F$27)</f>
        <v>N</v>
      </c>
      <c r="D45" s="379">
        <f>LOOKUP("School N",'TEAM NAMES &amp; EVENTS'!$B$12:$B$27,'TEAM NAMES &amp; EVENTS'!$E$12:$E$27)</f>
        <v>0</v>
      </c>
      <c r="E45" s="154"/>
      <c r="F45" s="380"/>
      <c r="G45" s="61" t="b">
        <f>IF(F45&gt;0,F45)</f>
        <v>0</v>
      </c>
      <c r="H45" s="383">
        <f>IF(G45=FALSE,0,RANK(G45,G$6:G$53,1))</f>
        <v>0</v>
      </c>
      <c r="I45" s="380"/>
      <c r="J45" s="61" t="b">
        <f>IF(I45&gt;0,I45)</f>
        <v>0</v>
      </c>
      <c r="K45" s="383">
        <f>IF(J45=FALSE,0,RANK(J45,J$6:J$53,1))</f>
        <v>0</v>
      </c>
      <c r="L45" s="380"/>
      <c r="M45" s="61" t="b">
        <f>IF(L45&gt;0,L45)</f>
        <v>0</v>
      </c>
      <c r="N45" s="383">
        <f>IF(M45=FALSE,0,RANK(M45,M$6:M$53,1))</f>
        <v>0</v>
      </c>
      <c r="O45" s="380"/>
      <c r="P45" s="61" t="b">
        <f>IF(O45&gt;0,O45)</f>
        <v>0</v>
      </c>
      <c r="Q45" s="383">
        <f>IF(P45=FALSE,0,RANK(P45,P$6:P$53,1))</f>
        <v>0</v>
      </c>
      <c r="R45" s="380"/>
      <c r="S45" s="61" t="b">
        <f>IF(R45&gt;0,R45)</f>
        <v>0</v>
      </c>
      <c r="T45" s="383">
        <f>IF(S45=FALSE,0,RANK(S45,S$6:S$53,1))</f>
        <v>0</v>
      </c>
      <c r="U45" s="380"/>
      <c r="V45" s="61" t="b">
        <f>IF(U45&gt;0,U45)</f>
        <v>0</v>
      </c>
      <c r="W45" s="383">
        <f>IF(V45=FALSE,0,RANK(V45,V$6:V$53,1))</f>
        <v>0</v>
      </c>
      <c r="X45" s="380"/>
      <c r="Y45" s="61" t="b">
        <f>IF(X45&gt;0,X45)</f>
        <v>0</v>
      </c>
      <c r="Z45" s="383">
        <f>IF(Y45=FALSE,0,RANK(Y45,Y$6:Y$53,1))</f>
        <v>0</v>
      </c>
      <c r="AA45" s="380"/>
      <c r="AB45" s="61" t="b">
        <f>IF(AA45&gt;0,AA45)</f>
        <v>0</v>
      </c>
      <c r="AC45" s="383">
        <f>IF(AB45=FALSE,0,RANK(AB45,AB$6:AB$53,1))</f>
        <v>0</v>
      </c>
      <c r="AD45" s="124"/>
      <c r="AE45" s="384" t="str">
        <f ca="1">LOOKUP("School N",'TEAM NAMES &amp; EVENTS'!$B$12:$B$35,'TEAM NAMES &amp; EVENTS'!$F$12:$F$27)</f>
        <v>N</v>
      </c>
      <c r="AF45" s="379">
        <f>LOOKUP("School N",'TEAM NAMES &amp; EVENTS'!$B$12:$B$27,'TEAM NAMES &amp; EVENTS'!$E$12:$E$27)</f>
        <v>0</v>
      </c>
      <c r="AG45" s="154"/>
      <c r="AH45" s="125">
        <v>1</v>
      </c>
      <c r="AI45" s="152"/>
      <c r="AJ45" s="153" t="b">
        <f>IF(AI45+AI46+AI47&gt;0,AI45+AI46+AI47)</f>
        <v>0</v>
      </c>
      <c r="AK45" s="128">
        <f>AI45+AI46+AI47</f>
        <v>0</v>
      </c>
      <c r="AL45" s="156"/>
      <c r="AM45" s="153" t="b">
        <f>IF(AL45+AL46+AL47&gt;0,AL45+AL46+AL47)</f>
        <v>0</v>
      </c>
      <c r="AN45" s="131">
        <f>AL45+AL46+AL47</f>
        <v>0</v>
      </c>
      <c r="AO45" s="152"/>
      <c r="AP45" s="153" t="b">
        <f>IF(AO45+AO46+AO47&gt;0,AO45+AO46+AO47)</f>
        <v>0</v>
      </c>
      <c r="AQ45" s="128">
        <f>AO45+AO46+AO47</f>
        <v>0</v>
      </c>
      <c r="AR45" s="152"/>
      <c r="AS45" s="153" t="b">
        <f>IF(AR45+AR46+AR47&gt;0,AR45+AR46+AR47)</f>
        <v>0</v>
      </c>
      <c r="AT45" s="128">
        <f>AR45+AR46+AR47</f>
        <v>0</v>
      </c>
      <c r="AU45" s="156"/>
      <c r="AV45" s="153" t="b">
        <f>IF(AU45+AU46+AU47&gt;0,AU45+AU46+AU47)</f>
        <v>0</v>
      </c>
      <c r="AW45" s="131">
        <f>AU45+AU46+AU47</f>
        <v>0</v>
      </c>
      <c r="AX45" s="152"/>
      <c r="AY45" s="153" t="b">
        <f>IF(AX45+AX46+AX47&gt;0,AX45+AX46+AX47)</f>
        <v>0</v>
      </c>
      <c r="AZ45" s="128">
        <f>AX45+AX46+AX47</f>
        <v>0</v>
      </c>
      <c r="BA45" s="152"/>
      <c r="BB45" s="153" t="b">
        <f>IF(BA45+BA46+BA47&gt;0,BA45+BA46+BA47)</f>
        <v>0</v>
      </c>
      <c r="BC45" s="128">
        <f>BA45+BA46+BA47</f>
        <v>0</v>
      </c>
      <c r="BD45" s="152"/>
      <c r="BE45" s="153" t="b">
        <f>IF(BD45+BD46+BD47&gt;0,BD45+BD46+BD47)</f>
        <v>0</v>
      </c>
      <c r="BF45" s="128">
        <f>BD45+BD46+BD47</f>
        <v>0</v>
      </c>
      <c r="BG45" s="108"/>
      <c r="BH45" s="100"/>
      <c r="BI45" s="100"/>
      <c r="BJ45" s="100"/>
      <c r="BK45" s="100"/>
      <c r="BL45" s="100"/>
      <c r="BM45" s="100"/>
      <c r="BN45" s="100"/>
      <c r="BO45" s="100"/>
      <c r="BP45" s="100"/>
      <c r="BQ45" s="100"/>
      <c r="BR45" s="100"/>
      <c r="BS45" s="100"/>
      <c r="BT45" s="100"/>
      <c r="BU45" s="100"/>
      <c r="BV45" s="100"/>
      <c r="BW45" s="100"/>
      <c r="BX45" s="100"/>
      <c r="BY45" s="100"/>
      <c r="BZ45" s="100"/>
    </row>
    <row r="46" spans="1:78" ht="19.5" customHeight="1" x14ac:dyDescent="0.2">
      <c r="A46" s="100"/>
      <c r="B46" s="106"/>
      <c r="C46" s="377"/>
      <c r="D46" s="377"/>
      <c r="E46" s="154"/>
      <c r="F46" s="381"/>
      <c r="G46" s="61"/>
      <c r="H46" s="353"/>
      <c r="I46" s="381"/>
      <c r="J46" s="61"/>
      <c r="K46" s="353"/>
      <c r="L46" s="381"/>
      <c r="M46" s="61"/>
      <c r="N46" s="353"/>
      <c r="O46" s="381"/>
      <c r="P46" s="61"/>
      <c r="Q46" s="353"/>
      <c r="R46" s="381"/>
      <c r="S46" s="61"/>
      <c r="T46" s="353"/>
      <c r="U46" s="381"/>
      <c r="V46" s="61"/>
      <c r="W46" s="353"/>
      <c r="X46" s="381"/>
      <c r="Y46" s="61"/>
      <c r="Z46" s="353"/>
      <c r="AA46" s="381"/>
      <c r="AB46" s="61"/>
      <c r="AC46" s="353"/>
      <c r="AD46" s="124"/>
      <c r="AE46" s="377"/>
      <c r="AF46" s="377"/>
      <c r="AG46" s="154"/>
      <c r="AH46" s="125">
        <v>2</v>
      </c>
      <c r="AI46" s="139"/>
      <c r="AJ46" s="136"/>
      <c r="AK46" s="137">
        <f>IF(AJ45=FALSE,0,RANK(AJ45,AJ$6:AJ$53, ))</f>
        <v>0</v>
      </c>
      <c r="AL46" s="157"/>
      <c r="AM46" s="136"/>
      <c r="AN46" s="137">
        <f>IF(AM45=FALSE,0,RANK(AM45,AM$6:AM$53, ))</f>
        <v>0</v>
      </c>
      <c r="AO46" s="139"/>
      <c r="AP46" s="136"/>
      <c r="AQ46" s="137">
        <f>IF(AP45=FALSE,0,RANK(AP45,AP$6:AP$53, ))</f>
        <v>0</v>
      </c>
      <c r="AR46" s="139"/>
      <c r="AS46" s="136"/>
      <c r="AT46" s="137">
        <f>IF(AS45=FALSE,0,RANK(AS45,AS$6:AS$53, ))</f>
        <v>0</v>
      </c>
      <c r="AU46" s="157"/>
      <c r="AV46" s="136"/>
      <c r="AW46" s="137">
        <f>IF(AV45=FALSE,0,RANK(AV45,AV$6:AV$53, ))</f>
        <v>0</v>
      </c>
      <c r="AX46" s="139"/>
      <c r="AY46" s="136"/>
      <c r="AZ46" s="137">
        <f>IF(AY45=FALSE,0,RANK(AY45,AY$6:AY$53, ))</f>
        <v>0</v>
      </c>
      <c r="BA46" s="139"/>
      <c r="BB46" s="136"/>
      <c r="BC46" s="137">
        <f>IF(BB45=FALSE,0,RANK(BB45,BB$6:BB$53, ))</f>
        <v>0</v>
      </c>
      <c r="BD46" s="139"/>
      <c r="BE46" s="136"/>
      <c r="BF46" s="137">
        <f>IF(BE45=FALSE,0,RANK(BE45,BE$6:BE$53, ))</f>
        <v>0</v>
      </c>
      <c r="BG46" s="108"/>
      <c r="BH46" s="100"/>
      <c r="BI46" s="100"/>
      <c r="BJ46" s="100"/>
      <c r="BK46" s="100"/>
      <c r="BL46" s="100"/>
      <c r="BM46" s="100"/>
      <c r="BN46" s="100"/>
      <c r="BO46" s="100"/>
      <c r="BP46" s="100"/>
      <c r="BQ46" s="100"/>
      <c r="BR46" s="100"/>
      <c r="BS46" s="100"/>
      <c r="BT46" s="100"/>
      <c r="BU46" s="100"/>
      <c r="BV46" s="100"/>
      <c r="BW46" s="100"/>
      <c r="BX46" s="100"/>
      <c r="BY46" s="100"/>
      <c r="BZ46" s="100"/>
    </row>
    <row r="47" spans="1:78" ht="19.5" customHeight="1" x14ac:dyDescent="0.2">
      <c r="A47" s="100"/>
      <c r="B47" s="106"/>
      <c r="C47" s="378"/>
      <c r="D47" s="378"/>
      <c r="E47" s="155"/>
      <c r="F47" s="382"/>
      <c r="G47" s="141"/>
      <c r="H47" s="142">
        <f>IF(H45=0,0,(LOOKUP(H45,'TEAM NAMES &amp; EVENTS'!$L$12:$L$27,'TEAM NAMES &amp; EVENTS'!$M$12:$M$27)))</f>
        <v>0</v>
      </c>
      <c r="I47" s="382"/>
      <c r="J47" s="141"/>
      <c r="K47" s="142">
        <f>IF(K45=0,0,(LOOKUP(K45,'TEAM NAMES &amp; EVENTS'!$L$12:$L$27,'TEAM NAMES &amp; EVENTS'!$M$12:$M$27)))</f>
        <v>0</v>
      </c>
      <c r="L47" s="382"/>
      <c r="M47" s="141"/>
      <c r="N47" s="142">
        <f>IF(N45=0,0,(LOOKUP(N45,'TEAM NAMES &amp; EVENTS'!$L$12:$L$27,'TEAM NAMES &amp; EVENTS'!$M$12:$M$27)))</f>
        <v>0</v>
      </c>
      <c r="O47" s="382"/>
      <c r="P47" s="141"/>
      <c r="Q47" s="142">
        <f>IF(Q45=0,0,(LOOKUP(Q45,'TEAM NAMES &amp; EVENTS'!$L$12:$L$27,'TEAM NAMES &amp; EVENTS'!$M$12:$M$27)))</f>
        <v>0</v>
      </c>
      <c r="R47" s="382"/>
      <c r="S47" s="141"/>
      <c r="T47" s="142">
        <f>IF(T45=0,0,(LOOKUP(T45,'TEAM NAMES &amp; EVENTS'!$L$12:$L$27,'TEAM NAMES &amp; EVENTS'!$M$12:$M$27)))</f>
        <v>0</v>
      </c>
      <c r="U47" s="382"/>
      <c r="V47" s="141"/>
      <c r="W47" s="142">
        <f>IF(W45=0,0,(LOOKUP(W45,'TEAM NAMES &amp; EVENTS'!$L$12:$L$27,'TEAM NAMES &amp; EVENTS'!$M$12:$M$27)))</f>
        <v>0</v>
      </c>
      <c r="X47" s="382"/>
      <c r="Y47" s="141"/>
      <c r="Z47" s="142">
        <f>IF(Z45=0,0,(LOOKUP(Z45,'TEAM NAMES &amp; EVENTS'!$L$12:$L$27,'TEAM NAMES &amp; EVENTS'!$M$12:$M$27)))</f>
        <v>0</v>
      </c>
      <c r="AA47" s="382"/>
      <c r="AB47" s="141"/>
      <c r="AC47" s="142">
        <f>IF(AC45=0,0,(LOOKUP(AC45,'TEAM NAMES &amp; EVENTS'!$L$12:$L$27,'TEAM NAMES &amp; EVENTS'!$M$12:$M$27)))</f>
        <v>0</v>
      </c>
      <c r="AD47" s="124"/>
      <c r="AE47" s="378"/>
      <c r="AF47" s="378"/>
      <c r="AG47" s="155"/>
      <c r="AH47" s="125">
        <v>3</v>
      </c>
      <c r="AI47" s="147"/>
      <c r="AJ47" s="144"/>
      <c r="AK47" s="145">
        <f>IF(AK46=0,0,(LOOKUP(AK46,'TEAM NAMES &amp; EVENTS'!$L$12:$L$27,'TEAM NAMES &amp; EVENTS'!$M$12:$M$27)))</f>
        <v>0</v>
      </c>
      <c r="AL47" s="158"/>
      <c r="AM47" s="144"/>
      <c r="AN47" s="145">
        <f>IF(AN46=0,0,(LOOKUP(AN46,'TEAM NAMES &amp; EVENTS'!$L$12:$L$27,'TEAM NAMES &amp; EVENTS'!$M$12:$M$27)))</f>
        <v>0</v>
      </c>
      <c r="AO47" s="147"/>
      <c r="AP47" s="144"/>
      <c r="AQ47" s="145">
        <f>IF(AQ46=0,0,(LOOKUP(AQ46,'TEAM NAMES &amp; EVENTS'!$L$12:$L$27,'TEAM NAMES &amp; EVENTS'!$M$12:$M$27)))</f>
        <v>0</v>
      </c>
      <c r="AR47" s="147"/>
      <c r="AS47" s="144"/>
      <c r="AT47" s="145">
        <f>IF(AT46=0,0,(LOOKUP(AT46,'TEAM NAMES &amp; EVENTS'!$L$12:$L$27,'TEAM NAMES &amp; EVENTS'!$M$12:$M$27)))</f>
        <v>0</v>
      </c>
      <c r="AU47" s="158"/>
      <c r="AV47" s="144"/>
      <c r="AW47" s="145">
        <f>IF(AW46=0,0,(LOOKUP(AW46,'TEAM NAMES &amp; EVENTS'!$L$12:$L$27,'TEAM NAMES &amp; EVENTS'!$M$12:$M$27)))</f>
        <v>0</v>
      </c>
      <c r="AX47" s="147"/>
      <c r="AY47" s="144"/>
      <c r="AZ47" s="145">
        <f>IF(AZ46=0,0,(LOOKUP(AZ46,'TEAM NAMES &amp; EVENTS'!$L$12:$L$27,'TEAM NAMES &amp; EVENTS'!$M$12:$M$27)))</f>
        <v>0</v>
      </c>
      <c r="BA47" s="147"/>
      <c r="BB47" s="144"/>
      <c r="BC47" s="145">
        <f>IF(BC46=0,0,(LOOKUP(BC46,'TEAM NAMES &amp; EVENTS'!$L$12:$L$27,'TEAM NAMES &amp; EVENTS'!$M$12:$M$27)))</f>
        <v>0</v>
      </c>
      <c r="BD47" s="147"/>
      <c r="BE47" s="144"/>
      <c r="BF47" s="145">
        <f>IF(BF46=0,0,(LOOKUP(BF46,'TEAM NAMES &amp; EVENTS'!$L$12:$L$27,'TEAM NAMES &amp; EVENTS'!$M$12:$M$27)))</f>
        <v>0</v>
      </c>
      <c r="BG47" s="108"/>
      <c r="BH47" s="100"/>
      <c r="BI47" s="100"/>
      <c r="BJ47" s="100"/>
      <c r="BK47" s="100"/>
      <c r="BL47" s="100"/>
      <c r="BM47" s="100"/>
      <c r="BN47" s="100"/>
      <c r="BO47" s="100"/>
      <c r="BP47" s="100"/>
      <c r="BQ47" s="100"/>
      <c r="BR47" s="100"/>
      <c r="BS47" s="100"/>
      <c r="BT47" s="100"/>
      <c r="BU47" s="100"/>
      <c r="BV47" s="100"/>
      <c r="BW47" s="100"/>
      <c r="BX47" s="100"/>
      <c r="BY47" s="100"/>
      <c r="BZ47" s="100"/>
    </row>
    <row r="48" spans="1:78" ht="19.5" customHeight="1" x14ac:dyDescent="0.2">
      <c r="A48" s="100"/>
      <c r="B48" s="106"/>
      <c r="C48" s="376" t="str">
        <f ca="1">LOOKUP("School O",'TEAM NAMES &amp; EVENTS'!$B$12:$B$35,'TEAM NAMES &amp; EVENTS'!$F$12:$F$27)</f>
        <v>O</v>
      </c>
      <c r="D48" s="379">
        <f>LOOKUP("School O",'TEAM NAMES &amp; EVENTS'!$B$12:$B$27,'TEAM NAMES &amp; EVENTS'!$E$12:$E$27)</f>
        <v>0</v>
      </c>
      <c r="E48" s="154"/>
      <c r="F48" s="380"/>
      <c r="G48" s="61" t="b">
        <f>IF(F48&gt;0,F48)</f>
        <v>0</v>
      </c>
      <c r="H48" s="383">
        <f>IF(G48=FALSE,0,RANK(G48,G$6:G$53,1))</f>
        <v>0</v>
      </c>
      <c r="I48" s="380"/>
      <c r="J48" s="61" t="b">
        <f>IF(I48&gt;0,I48)</f>
        <v>0</v>
      </c>
      <c r="K48" s="383">
        <f>IF(J48=FALSE,0,RANK(J48,J$6:J$53,1))</f>
        <v>0</v>
      </c>
      <c r="L48" s="380"/>
      <c r="M48" s="61" t="b">
        <f>IF(L48&gt;0,L48)</f>
        <v>0</v>
      </c>
      <c r="N48" s="383">
        <f>IF(M48=FALSE,0,RANK(M48,M$6:M$53,1))</f>
        <v>0</v>
      </c>
      <c r="O48" s="380"/>
      <c r="P48" s="61" t="b">
        <f>IF(O48&gt;0,O48)</f>
        <v>0</v>
      </c>
      <c r="Q48" s="383">
        <f>IF(P48=FALSE,0,RANK(P48,P$6:P$53,1))</f>
        <v>0</v>
      </c>
      <c r="R48" s="380"/>
      <c r="S48" s="61" t="b">
        <f>IF(R48&gt;0,R48)</f>
        <v>0</v>
      </c>
      <c r="T48" s="383">
        <f>IF(S48=FALSE,0,RANK(S48,S$6:S$53,1))</f>
        <v>0</v>
      </c>
      <c r="U48" s="380"/>
      <c r="V48" s="61" t="b">
        <f>IF(U48&gt;0,U48)</f>
        <v>0</v>
      </c>
      <c r="W48" s="383">
        <f>IF(V48=FALSE,0,RANK(V48,V$6:V$53,1))</f>
        <v>0</v>
      </c>
      <c r="X48" s="380"/>
      <c r="Y48" s="61" t="b">
        <f>IF(X48&gt;0,X48)</f>
        <v>0</v>
      </c>
      <c r="Z48" s="383">
        <f>IF(Y48=FALSE,0,RANK(Y48,Y$6:Y$53,1))</f>
        <v>0</v>
      </c>
      <c r="AA48" s="380"/>
      <c r="AB48" s="61" t="b">
        <f>IF(AA48&gt;0,AA48)</f>
        <v>0</v>
      </c>
      <c r="AC48" s="383">
        <f>IF(AB48=FALSE,0,RANK(AB48,AB$6:AB$53,1))</f>
        <v>0</v>
      </c>
      <c r="AD48" s="124"/>
      <c r="AE48" s="384" t="str">
        <f ca="1">LOOKUP("School O",'TEAM NAMES &amp; EVENTS'!$B$12:$B$35,'TEAM NAMES &amp; EVENTS'!$F$12:$F$27)</f>
        <v>O</v>
      </c>
      <c r="AF48" s="379">
        <f>LOOKUP("School O",'TEAM NAMES &amp; EVENTS'!$B$12:$B$27,'TEAM NAMES &amp; EVENTS'!$E$12:$E$27)</f>
        <v>0</v>
      </c>
      <c r="AG48" s="154"/>
      <c r="AH48" s="125">
        <v>1</v>
      </c>
      <c r="AI48" s="152"/>
      <c r="AJ48" s="153" t="b">
        <f>IF(AI48+AI49+AI50&gt;0,AI48+AI49+AI50)</f>
        <v>0</v>
      </c>
      <c r="AK48" s="128">
        <f>AI48+AI49+AI50</f>
        <v>0</v>
      </c>
      <c r="AL48" s="156"/>
      <c r="AM48" s="153" t="b">
        <f>IF(AL48+AL49+AL50&gt;0,AL48+AL49+AL50)</f>
        <v>0</v>
      </c>
      <c r="AN48" s="131">
        <f>AL48+AL49+AL50</f>
        <v>0</v>
      </c>
      <c r="AO48" s="152"/>
      <c r="AP48" s="153" t="b">
        <f>IF(AO48+AO49+AO50&gt;0,AO48+AO49+AO50)</f>
        <v>0</v>
      </c>
      <c r="AQ48" s="128">
        <f>AO48+AO49+AO50</f>
        <v>0</v>
      </c>
      <c r="AR48" s="152"/>
      <c r="AS48" s="153" t="b">
        <f>IF(AR48+AR49+AR50&gt;0,AR48+AR49+AR50)</f>
        <v>0</v>
      </c>
      <c r="AT48" s="128">
        <f>AR48+AR49+AR50</f>
        <v>0</v>
      </c>
      <c r="AU48" s="156"/>
      <c r="AV48" s="153" t="b">
        <f>IF(AU48+AU49+AU50&gt;0,AU48+AU49+AU50)</f>
        <v>0</v>
      </c>
      <c r="AW48" s="131">
        <f>AU48+AU49+AU50</f>
        <v>0</v>
      </c>
      <c r="AX48" s="152"/>
      <c r="AY48" s="153" t="b">
        <f>IF(AX48+AX49+AX50&gt;0,AX48+AX49+AX50)</f>
        <v>0</v>
      </c>
      <c r="AZ48" s="128">
        <f>AX48+AX49+AX50</f>
        <v>0</v>
      </c>
      <c r="BA48" s="152"/>
      <c r="BB48" s="153" t="b">
        <f>IF(BA48+BA49+BA50&gt;0,BA48+BA49+BA50)</f>
        <v>0</v>
      </c>
      <c r="BC48" s="128">
        <f>BA48+BA49+BA50</f>
        <v>0</v>
      </c>
      <c r="BD48" s="152"/>
      <c r="BE48" s="153" t="b">
        <f>IF(BD48+BD49+BD50&gt;0,BD48+BD49+BD50)</f>
        <v>0</v>
      </c>
      <c r="BF48" s="128">
        <f>BD48+BD49+BD50</f>
        <v>0</v>
      </c>
      <c r="BG48" s="108"/>
      <c r="BH48" s="100"/>
      <c r="BI48" s="100"/>
      <c r="BJ48" s="100"/>
      <c r="BK48" s="100"/>
      <c r="BL48" s="100"/>
      <c r="BM48" s="100"/>
      <c r="BN48" s="100"/>
      <c r="BO48" s="100"/>
      <c r="BP48" s="100"/>
      <c r="BQ48" s="100"/>
      <c r="BR48" s="100"/>
      <c r="BS48" s="100"/>
      <c r="BT48" s="100"/>
      <c r="BU48" s="100"/>
      <c r="BV48" s="100"/>
      <c r="BW48" s="100"/>
      <c r="BX48" s="100"/>
      <c r="BY48" s="100"/>
      <c r="BZ48" s="100"/>
    </row>
    <row r="49" spans="1:78" ht="19.5" customHeight="1" x14ac:dyDescent="0.2">
      <c r="A49" s="100"/>
      <c r="B49" s="106"/>
      <c r="C49" s="377"/>
      <c r="D49" s="377"/>
      <c r="E49" s="154"/>
      <c r="F49" s="381"/>
      <c r="G49" s="61"/>
      <c r="H49" s="353"/>
      <c r="I49" s="381"/>
      <c r="J49" s="61"/>
      <c r="K49" s="353"/>
      <c r="L49" s="381"/>
      <c r="M49" s="61"/>
      <c r="N49" s="353"/>
      <c r="O49" s="381"/>
      <c r="P49" s="61"/>
      <c r="Q49" s="353"/>
      <c r="R49" s="381"/>
      <c r="S49" s="61"/>
      <c r="T49" s="353"/>
      <c r="U49" s="381"/>
      <c r="V49" s="61"/>
      <c r="W49" s="353"/>
      <c r="X49" s="381"/>
      <c r="Y49" s="61"/>
      <c r="Z49" s="353"/>
      <c r="AA49" s="381"/>
      <c r="AB49" s="61"/>
      <c r="AC49" s="353"/>
      <c r="AD49" s="124"/>
      <c r="AE49" s="377"/>
      <c r="AF49" s="377"/>
      <c r="AG49" s="154"/>
      <c r="AH49" s="125">
        <v>2</v>
      </c>
      <c r="AI49" s="139"/>
      <c r="AJ49" s="136"/>
      <c r="AK49" s="137">
        <f>IF(AJ48=FALSE,0,RANK(AJ48,AJ$6:AJ$53, ))</f>
        <v>0</v>
      </c>
      <c r="AL49" s="157"/>
      <c r="AM49" s="136"/>
      <c r="AN49" s="137">
        <f>IF(AM48=FALSE,0,RANK(AM48,AM$6:AM$53, ))</f>
        <v>0</v>
      </c>
      <c r="AO49" s="139"/>
      <c r="AP49" s="136"/>
      <c r="AQ49" s="137">
        <f>IF(AP48=FALSE,0,RANK(AP48,AP$6:AP$53, ))</f>
        <v>0</v>
      </c>
      <c r="AR49" s="139"/>
      <c r="AS49" s="136"/>
      <c r="AT49" s="137">
        <f>IF(AS48=FALSE,0,RANK(AS48,AS$6:AS$53, ))</f>
        <v>0</v>
      </c>
      <c r="AU49" s="157"/>
      <c r="AV49" s="136"/>
      <c r="AW49" s="137">
        <f>IF(AV48=FALSE,0,RANK(AV48,AV$6:AV$53, ))</f>
        <v>0</v>
      </c>
      <c r="AX49" s="139"/>
      <c r="AY49" s="136"/>
      <c r="AZ49" s="137">
        <f>IF(AY48=FALSE,0,RANK(AY48,AY$6:AY$53, ))</f>
        <v>0</v>
      </c>
      <c r="BA49" s="139"/>
      <c r="BB49" s="136"/>
      <c r="BC49" s="137">
        <f>IF(BB48=FALSE,0,RANK(BB48,BB$6:BB$53, ))</f>
        <v>0</v>
      </c>
      <c r="BD49" s="139"/>
      <c r="BE49" s="136"/>
      <c r="BF49" s="137">
        <f>IF(BE48=FALSE,0,RANK(BE48,BE$6:BE$53, ))</f>
        <v>0</v>
      </c>
      <c r="BG49" s="108"/>
      <c r="BH49" s="100"/>
      <c r="BI49" s="100"/>
      <c r="BJ49" s="100"/>
      <c r="BK49" s="100"/>
      <c r="BL49" s="100"/>
      <c r="BM49" s="100"/>
      <c r="BN49" s="100"/>
      <c r="BO49" s="100"/>
      <c r="BP49" s="100"/>
      <c r="BQ49" s="100"/>
      <c r="BR49" s="100"/>
      <c r="BS49" s="100"/>
      <c r="BT49" s="100"/>
      <c r="BU49" s="100"/>
      <c r="BV49" s="100"/>
      <c r="BW49" s="100"/>
      <c r="BX49" s="100"/>
      <c r="BY49" s="100"/>
      <c r="BZ49" s="100"/>
    </row>
    <row r="50" spans="1:78" ht="19.5" customHeight="1" x14ac:dyDescent="0.2">
      <c r="A50" s="100"/>
      <c r="B50" s="106"/>
      <c r="C50" s="378"/>
      <c r="D50" s="378"/>
      <c r="E50" s="155"/>
      <c r="F50" s="382"/>
      <c r="G50" s="141"/>
      <c r="H50" s="142">
        <f>IF(H48=0,0,(LOOKUP(H48,'TEAM NAMES &amp; EVENTS'!$L$12:$L$27,'TEAM NAMES &amp; EVENTS'!$M$12:$M$27)))</f>
        <v>0</v>
      </c>
      <c r="I50" s="382"/>
      <c r="J50" s="141"/>
      <c r="K50" s="142">
        <f>IF(K48=0,0,(LOOKUP(K48,'TEAM NAMES &amp; EVENTS'!$L$12:$L$27,'TEAM NAMES &amp; EVENTS'!$M$12:$M$27)))</f>
        <v>0</v>
      </c>
      <c r="L50" s="382"/>
      <c r="M50" s="141"/>
      <c r="N50" s="142">
        <f>IF(N48=0,0,(LOOKUP(N48,'TEAM NAMES &amp; EVENTS'!$L$12:$L$27,'TEAM NAMES &amp; EVENTS'!$M$12:$M$27)))</f>
        <v>0</v>
      </c>
      <c r="O50" s="382"/>
      <c r="P50" s="141"/>
      <c r="Q50" s="142">
        <f>IF(Q48=0,0,(LOOKUP(Q48,'TEAM NAMES &amp; EVENTS'!$L$12:$L$27,'TEAM NAMES &amp; EVENTS'!$M$12:$M$27)))</f>
        <v>0</v>
      </c>
      <c r="R50" s="382"/>
      <c r="S50" s="141"/>
      <c r="T50" s="142">
        <f>IF(T48=0,0,(LOOKUP(T48,'TEAM NAMES &amp; EVENTS'!$L$12:$L$27,'TEAM NAMES &amp; EVENTS'!$M$12:$M$27)))</f>
        <v>0</v>
      </c>
      <c r="U50" s="382"/>
      <c r="V50" s="141"/>
      <c r="W50" s="142">
        <f>IF(W48=0,0,(LOOKUP(W48,'TEAM NAMES &amp; EVENTS'!$L$12:$L$27,'TEAM NAMES &amp; EVENTS'!$M$12:$M$27)))</f>
        <v>0</v>
      </c>
      <c r="X50" s="382"/>
      <c r="Y50" s="141"/>
      <c r="Z50" s="142">
        <f>IF(Z48=0,0,(LOOKUP(Z48,'TEAM NAMES &amp; EVENTS'!$L$12:$L$27,'TEAM NAMES &amp; EVENTS'!$M$12:$M$27)))</f>
        <v>0</v>
      </c>
      <c r="AA50" s="382"/>
      <c r="AB50" s="141"/>
      <c r="AC50" s="142">
        <f>IF(AC48=0,0,(LOOKUP(AC48,'TEAM NAMES &amp; EVENTS'!$L$12:$L$27,'TEAM NAMES &amp; EVENTS'!$M$12:$M$27)))</f>
        <v>0</v>
      </c>
      <c r="AD50" s="124"/>
      <c r="AE50" s="378"/>
      <c r="AF50" s="378"/>
      <c r="AG50" s="155"/>
      <c r="AH50" s="125">
        <v>3</v>
      </c>
      <c r="AI50" s="147"/>
      <c r="AJ50" s="144"/>
      <c r="AK50" s="145">
        <f>IF(AK49=0,0,(LOOKUP(AK49,'TEAM NAMES &amp; EVENTS'!$L$12:$L$27,'TEAM NAMES &amp; EVENTS'!$M$12:$M$27)))</f>
        <v>0</v>
      </c>
      <c r="AL50" s="158"/>
      <c r="AM50" s="144"/>
      <c r="AN50" s="145">
        <f>IF(AN49=0,0,(LOOKUP(AN49,'TEAM NAMES &amp; EVENTS'!$L$12:$L$27,'TEAM NAMES &amp; EVENTS'!$M$12:$M$27)))</f>
        <v>0</v>
      </c>
      <c r="AO50" s="147"/>
      <c r="AP50" s="144"/>
      <c r="AQ50" s="145">
        <f>IF(AQ49=0,0,(LOOKUP(AQ49,'TEAM NAMES &amp; EVENTS'!$L$12:$L$27,'TEAM NAMES &amp; EVENTS'!$M$12:$M$27)))</f>
        <v>0</v>
      </c>
      <c r="AR50" s="147"/>
      <c r="AS50" s="144"/>
      <c r="AT50" s="145">
        <f>IF(AT49=0,0,(LOOKUP(AT49,'TEAM NAMES &amp; EVENTS'!$L$12:$L$27,'TEAM NAMES &amp; EVENTS'!$M$12:$M$27)))</f>
        <v>0</v>
      </c>
      <c r="AU50" s="158"/>
      <c r="AV50" s="144"/>
      <c r="AW50" s="145">
        <f>IF(AW49=0,0,(LOOKUP(AW49,'TEAM NAMES &amp; EVENTS'!$L$12:$L$27,'TEAM NAMES &amp; EVENTS'!$M$12:$M$27)))</f>
        <v>0</v>
      </c>
      <c r="AX50" s="147"/>
      <c r="AY50" s="144"/>
      <c r="AZ50" s="145">
        <f>IF(AZ49=0,0,(LOOKUP(AZ49,'TEAM NAMES &amp; EVENTS'!$L$12:$L$27,'TEAM NAMES &amp; EVENTS'!$M$12:$M$27)))</f>
        <v>0</v>
      </c>
      <c r="BA50" s="147"/>
      <c r="BB50" s="144"/>
      <c r="BC50" s="145">
        <f>IF(BC49=0,0,(LOOKUP(BC49,'TEAM NAMES &amp; EVENTS'!$L$12:$L$27,'TEAM NAMES &amp; EVENTS'!$M$12:$M$27)))</f>
        <v>0</v>
      </c>
      <c r="BD50" s="147"/>
      <c r="BE50" s="144"/>
      <c r="BF50" s="145">
        <f>IF(BF49=0,0,(LOOKUP(BF49,'TEAM NAMES &amp; EVENTS'!$L$12:$L$27,'TEAM NAMES &amp; EVENTS'!$M$12:$M$27)))</f>
        <v>0</v>
      </c>
      <c r="BG50" s="108"/>
      <c r="BH50" s="100"/>
      <c r="BI50" s="100"/>
      <c r="BJ50" s="100"/>
      <c r="BK50" s="100"/>
      <c r="BL50" s="100"/>
      <c r="BM50" s="100"/>
      <c r="BN50" s="100"/>
      <c r="BO50" s="100"/>
      <c r="BP50" s="100"/>
      <c r="BQ50" s="100"/>
      <c r="BR50" s="100"/>
      <c r="BS50" s="100"/>
      <c r="BT50" s="100"/>
      <c r="BU50" s="100"/>
      <c r="BV50" s="100"/>
      <c r="BW50" s="100"/>
      <c r="BX50" s="100"/>
      <c r="BY50" s="100"/>
      <c r="BZ50" s="100"/>
    </row>
    <row r="51" spans="1:78" ht="19.5" customHeight="1" x14ac:dyDescent="0.2">
      <c r="A51" s="100"/>
      <c r="B51" s="106"/>
      <c r="C51" s="376" t="str">
        <f ca="1">LOOKUP("School P",'TEAM NAMES &amp; EVENTS'!$B$12:$B$35,'TEAM NAMES &amp; EVENTS'!$F$12:$F$27)</f>
        <v>P</v>
      </c>
      <c r="D51" s="379">
        <f>LOOKUP("School P",'TEAM NAMES &amp; EVENTS'!$B$12:$B$27,'TEAM NAMES &amp; EVENTS'!$E$12:$E$27)</f>
        <v>0</v>
      </c>
      <c r="E51" s="154"/>
      <c r="F51" s="380"/>
      <c r="G51" s="61" t="b">
        <f>IF(F51&gt;0,F51)</f>
        <v>0</v>
      </c>
      <c r="H51" s="383">
        <f>IF(G51=FALSE,0,RANK(G51,G$6:G$53,1))</f>
        <v>0</v>
      </c>
      <c r="I51" s="380"/>
      <c r="J51" s="61" t="b">
        <f>IF(I51&gt;0,I51)</f>
        <v>0</v>
      </c>
      <c r="K51" s="383">
        <f>IF(J51=FALSE,0,RANK(J51,J$6:J$53,1))</f>
        <v>0</v>
      </c>
      <c r="L51" s="380"/>
      <c r="M51" s="61" t="b">
        <f>IF(L51&gt;0,L51)</f>
        <v>0</v>
      </c>
      <c r="N51" s="383">
        <f>IF(M51=FALSE,0,RANK(M51,M$6:M$53,1))</f>
        <v>0</v>
      </c>
      <c r="O51" s="380"/>
      <c r="P51" s="61" t="b">
        <f>IF(O51&gt;0,O51)</f>
        <v>0</v>
      </c>
      <c r="Q51" s="383">
        <f>IF(P51=FALSE,0,RANK(P51,P$6:P$53,1))</f>
        <v>0</v>
      </c>
      <c r="R51" s="380"/>
      <c r="S51" s="61" t="b">
        <f>IF(R51&gt;0,R51)</f>
        <v>0</v>
      </c>
      <c r="T51" s="383">
        <f>IF(S51=FALSE,0,RANK(S51,S$6:S$53,1))</f>
        <v>0</v>
      </c>
      <c r="U51" s="380"/>
      <c r="V51" s="61" t="b">
        <f>IF(U51&gt;0,U51)</f>
        <v>0</v>
      </c>
      <c r="W51" s="383">
        <f>IF(V51=FALSE,0,RANK(V51,V$6:V$53,1))</f>
        <v>0</v>
      </c>
      <c r="X51" s="380"/>
      <c r="Y51" s="61" t="b">
        <f>IF(X51&gt;0,X51)</f>
        <v>0</v>
      </c>
      <c r="Z51" s="383">
        <f>IF(Y51=FALSE,0,RANK(Y51,Y$6:Y$53,1))</f>
        <v>0</v>
      </c>
      <c r="AA51" s="380"/>
      <c r="AB51" s="61" t="b">
        <f>IF(AA51&gt;0,AA51)</f>
        <v>0</v>
      </c>
      <c r="AC51" s="383">
        <f>IF(AB51=FALSE,0,RANK(AB51,AB$6:AB$53,1))</f>
        <v>0</v>
      </c>
      <c r="AD51" s="124"/>
      <c r="AE51" s="384" t="str">
        <f ca="1">LOOKUP("School P",'TEAM NAMES &amp; EVENTS'!$B$12:$B$35,'TEAM NAMES &amp; EVENTS'!$F$12:$F$27)</f>
        <v>P</v>
      </c>
      <c r="AF51" s="379">
        <f>LOOKUP("School P",'TEAM NAMES &amp; EVENTS'!$B$12:$B$27,'TEAM NAMES &amp; EVENTS'!$E$12:$E$27)</f>
        <v>0</v>
      </c>
      <c r="AG51" s="154"/>
      <c r="AH51" s="125">
        <v>1</v>
      </c>
      <c r="AI51" s="152"/>
      <c r="AJ51" s="153" t="b">
        <f>IF(AI51+AI52+AI53&gt;0,AI51+AI52+AI53)</f>
        <v>0</v>
      </c>
      <c r="AK51" s="128">
        <f>AI51+AI52+AI53</f>
        <v>0</v>
      </c>
      <c r="AL51" s="156"/>
      <c r="AM51" s="153" t="b">
        <f>IF(AL51+AL52+AL53&gt;0,AL51+AL52+AL53)</f>
        <v>0</v>
      </c>
      <c r="AN51" s="131">
        <f>AL51+AL52+AL53</f>
        <v>0</v>
      </c>
      <c r="AO51" s="152"/>
      <c r="AP51" s="153" t="b">
        <f>IF(AO51+AO52+AO53&gt;0,AO51+AO52+AO53)</f>
        <v>0</v>
      </c>
      <c r="AQ51" s="128">
        <f>AO51+AO52+AO53</f>
        <v>0</v>
      </c>
      <c r="AR51" s="152"/>
      <c r="AS51" s="153" t="b">
        <f>IF(AR51+AR52+AR53&gt;0,AR51+AR52+AR53)</f>
        <v>0</v>
      </c>
      <c r="AT51" s="128">
        <f>AR51+AR52+AR53</f>
        <v>0</v>
      </c>
      <c r="AU51" s="156"/>
      <c r="AV51" s="153" t="b">
        <f>IF(AU51+AU52+AU53&gt;0,AU51+AU52+AU53)</f>
        <v>0</v>
      </c>
      <c r="AW51" s="131">
        <f>AU51+AU52+AU53</f>
        <v>0</v>
      </c>
      <c r="AX51" s="152"/>
      <c r="AY51" s="153" t="b">
        <f>IF(AX51+AX52+AX53&gt;0,AX51+AX52+AX53)</f>
        <v>0</v>
      </c>
      <c r="AZ51" s="128">
        <f>AX51+AX52+AX53</f>
        <v>0</v>
      </c>
      <c r="BA51" s="152"/>
      <c r="BB51" s="153" t="b">
        <f>IF(BA51+BA52+BA53&gt;0,BA51+BA52+BA53)</f>
        <v>0</v>
      </c>
      <c r="BC51" s="128">
        <f>BA51+BA52+BA53</f>
        <v>0</v>
      </c>
      <c r="BD51" s="152"/>
      <c r="BE51" s="153" t="b">
        <f>IF(BD51+BD52+BD53&gt;0,BD51+BD52+BD53)</f>
        <v>0</v>
      </c>
      <c r="BF51" s="128">
        <f>BD51+BD52+BD53</f>
        <v>0</v>
      </c>
      <c r="BG51" s="108"/>
      <c r="BH51" s="100"/>
      <c r="BI51" s="100"/>
      <c r="BJ51" s="100"/>
      <c r="BK51" s="100"/>
      <c r="BL51" s="100"/>
      <c r="BM51" s="100"/>
      <c r="BN51" s="100"/>
      <c r="BO51" s="100"/>
      <c r="BP51" s="100"/>
      <c r="BQ51" s="100"/>
      <c r="BR51" s="100"/>
      <c r="BS51" s="100"/>
      <c r="BT51" s="100"/>
      <c r="BU51" s="100"/>
      <c r="BV51" s="100"/>
      <c r="BW51" s="100"/>
      <c r="BX51" s="100"/>
      <c r="BY51" s="100"/>
      <c r="BZ51" s="100"/>
    </row>
    <row r="52" spans="1:78" ht="19.5" customHeight="1" x14ac:dyDescent="0.2">
      <c r="A52" s="100"/>
      <c r="B52" s="106"/>
      <c r="C52" s="377"/>
      <c r="D52" s="377"/>
      <c r="E52" s="154"/>
      <c r="F52" s="381"/>
      <c r="G52" s="61"/>
      <c r="H52" s="353"/>
      <c r="I52" s="381"/>
      <c r="J52" s="61"/>
      <c r="K52" s="353"/>
      <c r="L52" s="381"/>
      <c r="M52" s="61"/>
      <c r="N52" s="353"/>
      <c r="O52" s="381"/>
      <c r="P52" s="61"/>
      <c r="Q52" s="353"/>
      <c r="R52" s="381"/>
      <c r="S52" s="61"/>
      <c r="T52" s="353"/>
      <c r="U52" s="381"/>
      <c r="V52" s="61"/>
      <c r="W52" s="353"/>
      <c r="X52" s="381"/>
      <c r="Y52" s="61"/>
      <c r="Z52" s="353"/>
      <c r="AA52" s="381"/>
      <c r="AB52" s="61"/>
      <c r="AC52" s="353"/>
      <c r="AD52" s="124"/>
      <c r="AE52" s="377"/>
      <c r="AF52" s="377"/>
      <c r="AG52" s="154"/>
      <c r="AH52" s="125">
        <v>2</v>
      </c>
      <c r="AI52" s="139"/>
      <c r="AJ52" s="136"/>
      <c r="AK52" s="137">
        <f>IF(AJ51=FALSE,0,RANK(AJ51,AJ$6:AJ$53, ))</f>
        <v>0</v>
      </c>
      <c r="AL52" s="157"/>
      <c r="AM52" s="136"/>
      <c r="AN52" s="137">
        <f>IF(AM51=FALSE,0,RANK(AM51,AM$6:AM$53, ))</f>
        <v>0</v>
      </c>
      <c r="AO52" s="139"/>
      <c r="AP52" s="136"/>
      <c r="AQ52" s="137">
        <f>IF(AP51=FALSE,0,RANK(AP51,AP$6:AP$53, ))</f>
        <v>0</v>
      </c>
      <c r="AR52" s="139"/>
      <c r="AS52" s="136"/>
      <c r="AT52" s="137">
        <f>IF(AS51=FALSE,0,RANK(AS51,AS$6:AS$53, ))</f>
        <v>0</v>
      </c>
      <c r="AU52" s="157"/>
      <c r="AV52" s="136"/>
      <c r="AW52" s="137">
        <f>IF(AV51=FALSE,0,RANK(AV51,AV$6:AV$53, ))</f>
        <v>0</v>
      </c>
      <c r="AX52" s="139"/>
      <c r="AY52" s="136"/>
      <c r="AZ52" s="137">
        <f>IF(AY51=FALSE,0,RANK(AY51,AY$6:AY$53, ))</f>
        <v>0</v>
      </c>
      <c r="BA52" s="139"/>
      <c r="BB52" s="136"/>
      <c r="BC52" s="137">
        <f>IF(BB51=FALSE,0,RANK(BB51,BB$6:BB$53, ))</f>
        <v>0</v>
      </c>
      <c r="BD52" s="139"/>
      <c r="BE52" s="136"/>
      <c r="BF52" s="137">
        <f>IF(BE51=FALSE,0,RANK(BE51,BE$6:BE$53, ))</f>
        <v>0</v>
      </c>
      <c r="BG52" s="108"/>
      <c r="BH52" s="100"/>
      <c r="BI52" s="100"/>
      <c r="BJ52" s="100"/>
      <c r="BK52" s="100"/>
      <c r="BL52" s="100"/>
      <c r="BM52" s="100"/>
      <c r="BN52" s="100"/>
      <c r="BO52" s="100"/>
      <c r="BP52" s="100"/>
      <c r="BQ52" s="100"/>
      <c r="BR52" s="100"/>
      <c r="BS52" s="100"/>
      <c r="BT52" s="100"/>
      <c r="BU52" s="100"/>
      <c r="BV52" s="100"/>
      <c r="BW52" s="100"/>
      <c r="BX52" s="100"/>
      <c r="BY52" s="100"/>
      <c r="BZ52" s="100"/>
    </row>
    <row r="53" spans="1:78" ht="19.5" customHeight="1" x14ac:dyDescent="0.2">
      <c r="A53" s="100"/>
      <c r="B53" s="106"/>
      <c r="C53" s="378"/>
      <c r="D53" s="378"/>
      <c r="E53" s="155"/>
      <c r="F53" s="382"/>
      <c r="G53" s="141"/>
      <c r="H53" s="142">
        <f>IF(H51=0,0,(LOOKUP(H51,'TEAM NAMES &amp; EVENTS'!$L$12:$L$27,'TEAM NAMES &amp; EVENTS'!$M$12:$M$27)))</f>
        <v>0</v>
      </c>
      <c r="I53" s="382"/>
      <c r="J53" s="141"/>
      <c r="K53" s="142">
        <f>IF(K51=0,0,(LOOKUP(K51,'TEAM NAMES &amp; EVENTS'!$L$12:$L$27,'TEAM NAMES &amp; EVENTS'!$M$12:$M$27)))</f>
        <v>0</v>
      </c>
      <c r="L53" s="382"/>
      <c r="M53" s="141"/>
      <c r="N53" s="142">
        <f>IF(N51=0,0,(LOOKUP(N51,'TEAM NAMES &amp; EVENTS'!$L$12:$L$27,'TEAM NAMES &amp; EVENTS'!$M$12:$M$27)))</f>
        <v>0</v>
      </c>
      <c r="O53" s="382"/>
      <c r="P53" s="141"/>
      <c r="Q53" s="142">
        <f>IF(Q51=0,0,(LOOKUP(Q51,'TEAM NAMES &amp; EVENTS'!$L$12:$L$27,'TEAM NAMES &amp; EVENTS'!$M$12:$M$27)))</f>
        <v>0</v>
      </c>
      <c r="R53" s="382"/>
      <c r="S53" s="141"/>
      <c r="T53" s="142">
        <f>IF(T51=0,0,(LOOKUP(T51,'TEAM NAMES &amp; EVENTS'!$L$12:$L$27,'TEAM NAMES &amp; EVENTS'!$M$12:$M$27)))</f>
        <v>0</v>
      </c>
      <c r="U53" s="382"/>
      <c r="V53" s="141"/>
      <c r="W53" s="142">
        <f>IF(W51=0,0,(LOOKUP(W51,'TEAM NAMES &amp; EVENTS'!$L$12:$L$27,'TEAM NAMES &amp; EVENTS'!$M$12:$M$27)))</f>
        <v>0</v>
      </c>
      <c r="X53" s="382"/>
      <c r="Y53" s="141"/>
      <c r="Z53" s="142">
        <f>IF(Z51=0,0,(LOOKUP(Z51,'TEAM NAMES &amp; EVENTS'!$L$12:$L$27,'TEAM NAMES &amp; EVENTS'!$M$12:$M$27)))</f>
        <v>0</v>
      </c>
      <c r="AA53" s="382"/>
      <c r="AB53" s="141"/>
      <c r="AC53" s="142">
        <f>IF(AC51=0,0,(LOOKUP(AC51,'TEAM NAMES &amp; EVENTS'!$L$12:$L$27,'TEAM NAMES &amp; EVENTS'!$M$12:$M$27)))</f>
        <v>0</v>
      </c>
      <c r="AD53" s="124"/>
      <c r="AE53" s="378"/>
      <c r="AF53" s="378"/>
      <c r="AG53" s="155"/>
      <c r="AH53" s="125">
        <v>3</v>
      </c>
      <c r="AI53" s="147"/>
      <c r="AJ53" s="144"/>
      <c r="AK53" s="145">
        <f>IF(AK52=0,0,(LOOKUP(AK52,'TEAM NAMES &amp; EVENTS'!$L$12:$L$27,'TEAM NAMES &amp; EVENTS'!$M$12:$M$27)))</f>
        <v>0</v>
      </c>
      <c r="AL53" s="158"/>
      <c r="AM53" s="144"/>
      <c r="AN53" s="145">
        <f>IF(AN52=0,0,(LOOKUP(AN52,'TEAM NAMES &amp; EVENTS'!$L$12:$L$27,'TEAM NAMES &amp; EVENTS'!$M$12:$M$27)))</f>
        <v>0</v>
      </c>
      <c r="AO53" s="147"/>
      <c r="AP53" s="144"/>
      <c r="AQ53" s="145">
        <f>IF(AQ52=0,0,(LOOKUP(AQ52,'TEAM NAMES &amp; EVENTS'!$L$12:$L$27,'TEAM NAMES &amp; EVENTS'!$M$12:$M$27)))</f>
        <v>0</v>
      </c>
      <c r="AR53" s="147"/>
      <c r="AS53" s="144"/>
      <c r="AT53" s="145">
        <f>IF(AT52=0,0,(LOOKUP(AT52,'TEAM NAMES &amp; EVENTS'!$L$12:$L$27,'TEAM NAMES &amp; EVENTS'!$M$12:$M$27)))</f>
        <v>0</v>
      </c>
      <c r="AU53" s="158"/>
      <c r="AV53" s="144"/>
      <c r="AW53" s="145">
        <f>IF(AW52=0,0,(LOOKUP(AW52,'TEAM NAMES &amp; EVENTS'!$L$12:$L$27,'TEAM NAMES &amp; EVENTS'!$M$12:$M$27)))</f>
        <v>0</v>
      </c>
      <c r="AX53" s="147"/>
      <c r="AY53" s="144"/>
      <c r="AZ53" s="145">
        <f>IF(AZ52=0,0,(LOOKUP(AZ52,'TEAM NAMES &amp; EVENTS'!$L$12:$L$27,'TEAM NAMES &amp; EVENTS'!$M$12:$M$27)))</f>
        <v>0</v>
      </c>
      <c r="BA53" s="147"/>
      <c r="BB53" s="144"/>
      <c r="BC53" s="145">
        <f>IF(BC52=0,0,(LOOKUP(BC52,'TEAM NAMES &amp; EVENTS'!$L$12:$L$27,'TEAM NAMES &amp; EVENTS'!$M$12:$M$27)))</f>
        <v>0</v>
      </c>
      <c r="BD53" s="147"/>
      <c r="BE53" s="144"/>
      <c r="BF53" s="145">
        <f>IF(BF52=0,0,(LOOKUP(BF52,'TEAM NAMES &amp; EVENTS'!$L$12:$L$27,'TEAM NAMES &amp; EVENTS'!$M$12:$M$27)))</f>
        <v>0</v>
      </c>
      <c r="BG53" s="108"/>
      <c r="BH53" s="100"/>
      <c r="BI53" s="100"/>
      <c r="BJ53" s="100"/>
      <c r="BK53" s="100"/>
      <c r="BL53" s="100"/>
      <c r="BM53" s="100"/>
      <c r="BN53" s="100"/>
      <c r="BO53" s="100"/>
      <c r="BP53" s="100"/>
      <c r="BQ53" s="100"/>
      <c r="BR53" s="100"/>
      <c r="BS53" s="100"/>
      <c r="BT53" s="100"/>
      <c r="BU53" s="100"/>
      <c r="BV53" s="100"/>
      <c r="BW53" s="100"/>
      <c r="BX53" s="100"/>
      <c r="BY53" s="100"/>
      <c r="BZ53" s="100"/>
    </row>
    <row r="54" spans="1:78" ht="54" customHeight="1" x14ac:dyDescent="0.2">
      <c r="A54" s="100"/>
      <c r="B54" s="159"/>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60"/>
      <c r="AI54" s="141"/>
      <c r="AJ54" s="141"/>
      <c r="AK54" s="141"/>
      <c r="AL54" s="141"/>
      <c r="AM54" s="141"/>
      <c r="AN54" s="141"/>
      <c r="AO54" s="141"/>
      <c r="AP54" s="141"/>
      <c r="AQ54" s="141"/>
      <c r="AR54" s="141"/>
      <c r="AS54" s="141"/>
      <c r="AT54" s="141"/>
      <c r="AU54" s="141"/>
      <c r="AV54" s="141"/>
      <c r="AW54" s="141"/>
      <c r="AX54" s="141"/>
      <c r="AY54" s="141"/>
      <c r="AZ54" s="141"/>
      <c r="BA54" s="141"/>
      <c r="BB54" s="141"/>
      <c r="BC54" s="141"/>
      <c r="BD54" s="141"/>
      <c r="BE54" s="141"/>
      <c r="BF54" s="141"/>
      <c r="BG54" s="161"/>
      <c r="BH54" s="100"/>
      <c r="BI54" s="100"/>
      <c r="BJ54" s="100"/>
      <c r="BK54" s="100"/>
      <c r="BL54" s="100"/>
      <c r="BM54" s="100"/>
      <c r="BN54" s="100"/>
      <c r="BO54" s="100"/>
      <c r="BP54" s="100"/>
      <c r="BQ54" s="100"/>
      <c r="BR54" s="100"/>
      <c r="BS54" s="100"/>
      <c r="BT54" s="100"/>
      <c r="BU54" s="100"/>
      <c r="BV54" s="100"/>
      <c r="BW54" s="100"/>
      <c r="BX54" s="100"/>
      <c r="BY54" s="100"/>
      <c r="BZ54" s="100"/>
    </row>
    <row r="55" spans="1:78" ht="12.75" customHeight="1" x14ac:dyDescent="0.2">
      <c r="A55" s="100"/>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1"/>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row>
    <row r="56" spans="1:78" ht="12.75" customHeight="1" x14ac:dyDescent="0.2">
      <c r="A56" s="100"/>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1"/>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row>
    <row r="57" spans="1:78" ht="12.75" customHeight="1" x14ac:dyDescent="0.2">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1"/>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row>
    <row r="58" spans="1:78" ht="114" customHeight="1" x14ac:dyDescent="0.2">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1"/>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row>
    <row r="59" spans="1:78" ht="12.75" customHeight="1" x14ac:dyDescent="0.2">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1"/>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row>
    <row r="60" spans="1:78" ht="12.75" customHeight="1" x14ac:dyDescent="0.2">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1"/>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row>
    <row r="61" spans="1:78" ht="12.75" customHeight="1" x14ac:dyDescent="0.2">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1"/>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row>
    <row r="62" spans="1:78" ht="12.75" customHeight="1" x14ac:dyDescent="0.2">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1"/>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row>
    <row r="63" spans="1:78" ht="12.75" customHeight="1" x14ac:dyDescent="0.2">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1"/>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row>
    <row r="64" spans="1:78" ht="12.75" customHeight="1" x14ac:dyDescent="0.2">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1"/>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row>
    <row r="65" spans="1:78" ht="12.75" customHeight="1" x14ac:dyDescent="0.2">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1"/>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100"/>
      <c r="BV65" s="100"/>
      <c r="BW65" s="100"/>
      <c r="BX65" s="100"/>
      <c r="BY65" s="100"/>
      <c r="BZ65" s="100"/>
    </row>
    <row r="66" spans="1:78" ht="12.75" customHeight="1" x14ac:dyDescent="0.2">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1"/>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row>
    <row r="67" spans="1:78" ht="12.75" customHeight="1" x14ac:dyDescent="0.2">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1"/>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row>
    <row r="68" spans="1:78" ht="12.75" customHeight="1" x14ac:dyDescent="0.2">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1"/>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row>
    <row r="69" spans="1:78" ht="12.75" customHeight="1" x14ac:dyDescent="0.2">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1"/>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row>
    <row r="70" spans="1:78" ht="12.75" customHeight="1" x14ac:dyDescent="0.2">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1"/>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row>
    <row r="71" spans="1:78" ht="12.75" customHeight="1" x14ac:dyDescent="0.2">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1"/>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row>
    <row r="72" spans="1:78" ht="12.75" customHeight="1" x14ac:dyDescent="0.2">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1"/>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row>
    <row r="73" spans="1:78" ht="12.75" customHeight="1" x14ac:dyDescent="0.2">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1"/>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row>
    <row r="74" spans="1:78" ht="12.75" customHeight="1" x14ac:dyDescent="0.2">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1"/>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row>
    <row r="75" spans="1:78" ht="12.75" customHeight="1" x14ac:dyDescent="0.2">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1"/>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row>
    <row r="76" spans="1:78" ht="12.75" customHeight="1" x14ac:dyDescent="0.2">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1"/>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row>
    <row r="77" spans="1:78" ht="12.75" customHeight="1" x14ac:dyDescent="0.2">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1"/>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row>
    <row r="78" spans="1:78" ht="12.75" customHeight="1" x14ac:dyDescent="0.2">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1"/>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row>
    <row r="79" spans="1:78" ht="12.75" customHeight="1" x14ac:dyDescent="0.2">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107"/>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c r="BZ79" s="61"/>
    </row>
    <row r="80" spans="1:78" ht="12.75" customHeight="1" x14ac:dyDescent="0.2">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107"/>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c r="BZ80" s="61"/>
    </row>
    <row r="81" spans="1:78" ht="12.75" customHeight="1" x14ac:dyDescent="0.2">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107"/>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c r="BZ81" s="61"/>
    </row>
    <row r="82" spans="1:78" ht="12.75" customHeight="1" x14ac:dyDescent="0.2">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107"/>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row>
    <row r="83" spans="1:78" ht="12.75" customHeight="1" x14ac:dyDescent="0.2">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107"/>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row>
    <row r="84" spans="1:78" ht="12.75" customHeight="1" x14ac:dyDescent="0.2">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107"/>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row>
    <row r="85" spans="1:78" ht="12.75" customHeight="1" x14ac:dyDescent="0.2">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107"/>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row>
    <row r="86" spans="1:78" ht="12.75" customHeight="1" x14ac:dyDescent="0.2">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107"/>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c r="BZ86" s="61"/>
    </row>
    <row r="87" spans="1:78" ht="12.75" customHeight="1" x14ac:dyDescent="0.2">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107"/>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c r="BZ87" s="61"/>
    </row>
    <row r="88" spans="1:78" ht="12.75" customHeight="1" x14ac:dyDescent="0.2">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107"/>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c r="BZ88" s="61"/>
    </row>
    <row r="89" spans="1:78" ht="12.75" customHeight="1" x14ac:dyDescent="0.2">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107"/>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c r="BZ89" s="61"/>
    </row>
    <row r="90" spans="1:78" ht="12.75" customHeight="1" x14ac:dyDescent="0.2">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107"/>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row>
    <row r="91" spans="1:78" ht="12.75" customHeight="1" x14ac:dyDescent="0.2">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107"/>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c r="BZ91" s="61"/>
    </row>
    <row r="92" spans="1:78" ht="12.75" customHeight="1" x14ac:dyDescent="0.2">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107"/>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c r="BZ92" s="61"/>
    </row>
    <row r="93" spans="1:78" ht="12.75" customHeight="1" x14ac:dyDescent="0.2">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107"/>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c r="BZ93" s="61"/>
    </row>
    <row r="94" spans="1:78" ht="12.75" customHeight="1" x14ac:dyDescent="0.2">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107"/>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c r="BZ94" s="61"/>
    </row>
    <row r="95" spans="1:78" ht="12.75" customHeight="1" x14ac:dyDescent="0.2">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107"/>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row>
    <row r="96" spans="1:78" ht="12.75" customHeight="1" x14ac:dyDescent="0.2">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107"/>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row>
    <row r="97" spans="1:78" ht="12.75" customHeight="1" x14ac:dyDescent="0.2">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107"/>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row>
    <row r="98" spans="1:78" ht="12.75" customHeight="1" x14ac:dyDescent="0.2">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107"/>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row>
    <row r="99" spans="1:78" ht="12.75" customHeight="1" x14ac:dyDescent="0.2">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107"/>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c r="BZ99" s="61"/>
    </row>
    <row r="100" spans="1:78" ht="12.75" customHeight="1" x14ac:dyDescent="0.2">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107"/>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c r="BZ100" s="61"/>
    </row>
    <row r="101" spans="1:78" ht="12.75" customHeight="1" x14ac:dyDescent="0.2">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107"/>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c r="BZ101" s="61"/>
    </row>
    <row r="102" spans="1:78" ht="12.75" customHeight="1" x14ac:dyDescent="0.2">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107"/>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c r="BZ102" s="61"/>
    </row>
    <row r="103" spans="1:78" ht="12.75" customHeight="1" x14ac:dyDescent="0.2">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107"/>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row>
    <row r="104" spans="1:78" ht="12.75" customHeight="1" x14ac:dyDescent="0.2">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107"/>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row>
    <row r="105" spans="1:78" ht="12.75" customHeight="1" x14ac:dyDescent="0.2">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107"/>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c r="BZ105" s="61"/>
    </row>
    <row r="106" spans="1:78" ht="12.75" customHeight="1" x14ac:dyDescent="0.2">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107"/>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c r="BZ106" s="61"/>
    </row>
    <row r="107" spans="1:78" ht="12.75" customHeight="1" x14ac:dyDescent="0.2">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107"/>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row>
    <row r="108" spans="1:78" ht="12.75" customHeight="1" x14ac:dyDescent="0.2">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107"/>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row>
    <row r="109" spans="1:78" ht="12.75" customHeight="1" x14ac:dyDescent="0.2">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107"/>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row>
    <row r="110" spans="1:78" ht="12.75" customHeight="1" x14ac:dyDescent="0.2">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107"/>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row>
    <row r="111" spans="1:78" ht="12.75" customHeight="1" x14ac:dyDescent="0.2">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107"/>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row>
    <row r="112" spans="1:78" ht="12.75" customHeight="1" x14ac:dyDescent="0.2">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107"/>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row>
    <row r="113" spans="1:78" ht="12.75" customHeight="1" x14ac:dyDescent="0.2">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107"/>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row>
    <row r="114" spans="1:78" ht="12.75" customHeight="1" x14ac:dyDescent="0.2">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107"/>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row>
    <row r="115" spans="1:78" ht="12.75" customHeight="1" x14ac:dyDescent="0.2">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107"/>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row>
    <row r="116" spans="1:78" ht="12.75" customHeight="1" x14ac:dyDescent="0.2">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107"/>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row>
    <row r="117" spans="1:78" ht="12.75" customHeight="1" x14ac:dyDescent="0.2">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107"/>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row>
    <row r="118" spans="1:78" ht="12.75" customHeight="1" x14ac:dyDescent="0.2">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107"/>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c r="BZ118" s="61"/>
    </row>
    <row r="119" spans="1:78" ht="12.75" customHeight="1" x14ac:dyDescent="0.2">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107"/>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row>
    <row r="120" spans="1:78" ht="12.75" customHeight="1" x14ac:dyDescent="0.2">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107"/>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c r="BZ120" s="61"/>
    </row>
    <row r="121" spans="1:78" ht="12.75" customHeight="1" x14ac:dyDescent="0.2">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107"/>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row>
    <row r="122" spans="1:78" ht="12.75" customHeight="1" x14ac:dyDescent="0.2">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107"/>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c r="BZ122" s="61"/>
    </row>
    <row r="123" spans="1:78" ht="12.75" customHeight="1" x14ac:dyDescent="0.2">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107"/>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row>
    <row r="124" spans="1:78" ht="12.75" customHeight="1" x14ac:dyDescent="0.2">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107"/>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c r="BZ124" s="61"/>
    </row>
    <row r="125" spans="1:78" ht="12.75" customHeight="1" x14ac:dyDescent="0.2">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107"/>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c r="BZ125" s="61"/>
    </row>
    <row r="126" spans="1:78" ht="12.75" customHeight="1" x14ac:dyDescent="0.2">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107"/>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c r="BZ126" s="61"/>
    </row>
    <row r="127" spans="1:78" ht="12.75" customHeight="1" x14ac:dyDescent="0.2">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107"/>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c r="BZ127" s="61"/>
    </row>
    <row r="128" spans="1:78" ht="12.75" customHeight="1" x14ac:dyDescent="0.2">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107"/>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c r="BZ128" s="61"/>
    </row>
    <row r="129" spans="1:78" ht="12.75" customHeight="1" x14ac:dyDescent="0.2">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107"/>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c r="BZ129" s="61"/>
    </row>
    <row r="130" spans="1:78" ht="12.75" customHeight="1" x14ac:dyDescent="0.2">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107"/>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c r="BZ130" s="61"/>
    </row>
    <row r="131" spans="1:78" ht="12.75" customHeight="1" x14ac:dyDescent="0.2">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107"/>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c r="BZ131" s="61"/>
    </row>
    <row r="132" spans="1:78" ht="12.75" customHeight="1" x14ac:dyDescent="0.2">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107"/>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row>
    <row r="133" spans="1:78" ht="12.75" customHeight="1" x14ac:dyDescent="0.2">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107"/>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row>
    <row r="134" spans="1:78" ht="12.75" customHeight="1" x14ac:dyDescent="0.2">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107"/>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c r="BZ134" s="61"/>
    </row>
    <row r="135" spans="1:78" ht="12.75" customHeight="1" x14ac:dyDescent="0.2">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107"/>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row>
    <row r="136" spans="1:78" ht="12.75" customHeight="1" x14ac:dyDescent="0.2">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107"/>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c r="BZ136" s="61"/>
    </row>
    <row r="137" spans="1:78" ht="12.75" customHeight="1" x14ac:dyDescent="0.2">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107"/>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c r="BZ137" s="61"/>
    </row>
    <row r="138" spans="1:78" ht="12.75" customHeight="1" x14ac:dyDescent="0.2">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107"/>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c r="BZ138" s="61"/>
    </row>
    <row r="139" spans="1:78" ht="12.75" customHeight="1" x14ac:dyDescent="0.2">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107"/>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c r="BZ139" s="61"/>
    </row>
    <row r="140" spans="1:78" ht="12.75" customHeight="1" x14ac:dyDescent="0.2">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107"/>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c r="BZ140" s="61"/>
    </row>
    <row r="141" spans="1:78" ht="12.75" customHeight="1" x14ac:dyDescent="0.2">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107"/>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c r="BZ141" s="61"/>
    </row>
    <row r="142" spans="1:78" ht="12.75" customHeight="1" x14ac:dyDescent="0.2">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107"/>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c r="BZ142" s="61"/>
    </row>
    <row r="143" spans="1:78" ht="12.75" customHeight="1" x14ac:dyDescent="0.2">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107"/>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c r="BZ143" s="61"/>
    </row>
    <row r="144" spans="1:78" ht="12.75" customHeight="1" x14ac:dyDescent="0.2">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107"/>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row>
    <row r="145" spans="1:78" ht="12.75" customHeight="1" x14ac:dyDescent="0.2">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107"/>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c r="BZ145" s="61"/>
    </row>
    <row r="146" spans="1:78" ht="12.75" customHeight="1" x14ac:dyDescent="0.2">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107"/>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row>
    <row r="147" spans="1:78" ht="12.75" customHeight="1" x14ac:dyDescent="0.2">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107"/>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row>
    <row r="148" spans="1:78" ht="12.75" customHeight="1" x14ac:dyDescent="0.2">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107"/>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row>
    <row r="149" spans="1:78" ht="12.75" customHeight="1" x14ac:dyDescent="0.2">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107"/>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c r="BZ149" s="61"/>
    </row>
    <row r="150" spans="1:78" ht="12.75" customHeight="1" x14ac:dyDescent="0.2">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107"/>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row>
    <row r="151" spans="1:78" ht="12.75" customHeight="1" x14ac:dyDescent="0.2">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107"/>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row>
    <row r="152" spans="1:78" ht="12.75" customHeight="1" x14ac:dyDescent="0.2">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107"/>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row>
    <row r="153" spans="1:78" ht="12.75" customHeight="1" x14ac:dyDescent="0.2">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107"/>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c r="BZ153" s="61"/>
    </row>
    <row r="154" spans="1:78" ht="12.75" customHeight="1" x14ac:dyDescent="0.2">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107"/>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row>
    <row r="155" spans="1:78" ht="12.75" customHeight="1" x14ac:dyDescent="0.2">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107"/>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row>
    <row r="156" spans="1:78" ht="12.75" customHeight="1" x14ac:dyDescent="0.2">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107"/>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row>
    <row r="157" spans="1:78" ht="12.75" customHeight="1" x14ac:dyDescent="0.2">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107"/>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row>
    <row r="158" spans="1:78" ht="12.75" customHeight="1" x14ac:dyDescent="0.2">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107"/>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row>
    <row r="159" spans="1:78" ht="12.75" customHeight="1" x14ac:dyDescent="0.2">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107"/>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row>
    <row r="160" spans="1:78" ht="12.75" customHeight="1" x14ac:dyDescent="0.2">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107"/>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row>
    <row r="161" spans="1:78" ht="12.75" customHeight="1" x14ac:dyDescent="0.2">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107"/>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row>
    <row r="162" spans="1:78" ht="12.75" customHeight="1" x14ac:dyDescent="0.2">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107"/>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row>
    <row r="163" spans="1:78" ht="12.75" customHeight="1" x14ac:dyDescent="0.2">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107"/>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row>
    <row r="164" spans="1:78" ht="12.75" customHeight="1" x14ac:dyDescent="0.2">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107"/>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row>
    <row r="165" spans="1:78" ht="12.75" customHeight="1" x14ac:dyDescent="0.2">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107"/>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row>
    <row r="166" spans="1:78" ht="12.75" customHeight="1" x14ac:dyDescent="0.2">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107"/>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row>
    <row r="167" spans="1:78" ht="12.75" customHeight="1" x14ac:dyDescent="0.2">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107"/>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row>
    <row r="168" spans="1:78" ht="12.75" customHeight="1" x14ac:dyDescent="0.2">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107"/>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row>
    <row r="169" spans="1:78" ht="12.75" customHeight="1" x14ac:dyDescent="0.2">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107"/>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c r="BZ169" s="61"/>
    </row>
    <row r="170" spans="1:78" ht="12.75" customHeight="1" x14ac:dyDescent="0.2">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107"/>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row>
    <row r="171" spans="1:78" ht="12.75" customHeight="1" x14ac:dyDescent="0.2">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107"/>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row>
    <row r="172" spans="1:78" ht="12.75" customHeight="1" x14ac:dyDescent="0.2">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107"/>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row>
    <row r="173" spans="1:78" ht="12.75" customHeight="1" x14ac:dyDescent="0.2">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107"/>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row>
    <row r="174" spans="1:78" ht="12.75" customHeight="1" x14ac:dyDescent="0.2">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107"/>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row>
    <row r="175" spans="1:78" ht="12.75" customHeight="1" x14ac:dyDescent="0.2">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107"/>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row>
    <row r="176" spans="1:78" ht="12.75" customHeight="1" x14ac:dyDescent="0.2">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107"/>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row>
    <row r="177" spans="1:78" ht="12.75" customHeight="1" x14ac:dyDescent="0.2">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107"/>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row>
    <row r="178" spans="1:78" ht="12.75" customHeight="1" x14ac:dyDescent="0.2">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107"/>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row>
    <row r="179" spans="1:78" ht="12.75" customHeight="1" x14ac:dyDescent="0.2">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107"/>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row>
    <row r="180" spans="1:78" ht="12.75" customHeight="1" x14ac:dyDescent="0.2">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107"/>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row>
    <row r="181" spans="1:78" ht="12.75" customHeight="1" x14ac:dyDescent="0.2">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107"/>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row>
    <row r="182" spans="1:78" ht="12.75" customHeight="1" x14ac:dyDescent="0.2">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107"/>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row>
    <row r="183" spans="1:78" ht="12.75" customHeight="1" x14ac:dyDescent="0.2">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107"/>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row>
    <row r="184" spans="1:78" ht="12.75" customHeight="1" x14ac:dyDescent="0.2">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107"/>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row>
    <row r="185" spans="1:78" ht="12.75" customHeight="1" x14ac:dyDescent="0.2">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107"/>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row>
    <row r="186" spans="1:78" ht="12.75" customHeight="1" x14ac:dyDescent="0.2">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107"/>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c r="BZ186" s="61"/>
    </row>
    <row r="187" spans="1:78" ht="12.75" customHeight="1" x14ac:dyDescent="0.2">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107"/>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row>
    <row r="188" spans="1:78" ht="12.75" customHeight="1" x14ac:dyDescent="0.2">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107"/>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row>
    <row r="189" spans="1:78" ht="12.75" customHeight="1" x14ac:dyDescent="0.2">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107"/>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row>
    <row r="190" spans="1:78" ht="12.75" customHeight="1" x14ac:dyDescent="0.2">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107"/>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row>
    <row r="191" spans="1:78" ht="12.75" customHeight="1" x14ac:dyDescent="0.2">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107"/>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row>
    <row r="192" spans="1:78" ht="12.75" customHeight="1" x14ac:dyDescent="0.2">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107"/>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row>
    <row r="193" spans="1:78" ht="12.75" customHeight="1" x14ac:dyDescent="0.2">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107"/>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row>
    <row r="194" spans="1:78" ht="12.75" customHeight="1" x14ac:dyDescent="0.2">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107"/>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row>
    <row r="195" spans="1:78" ht="12.75" customHeight="1" x14ac:dyDescent="0.2">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107"/>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row>
    <row r="196" spans="1:78" ht="12.75" customHeight="1" x14ac:dyDescent="0.2">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107"/>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row>
    <row r="197" spans="1:78" ht="12.75" customHeight="1" x14ac:dyDescent="0.2">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107"/>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row>
    <row r="198" spans="1:78" ht="12.75" customHeight="1" x14ac:dyDescent="0.2">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107"/>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row>
    <row r="199" spans="1:78" ht="12.75" customHeight="1" x14ac:dyDescent="0.2">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107"/>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row>
    <row r="200" spans="1:78" ht="12.75" customHeight="1" x14ac:dyDescent="0.2">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107"/>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row>
    <row r="201" spans="1:78" ht="12.75" customHeight="1" x14ac:dyDescent="0.2">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107"/>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row>
    <row r="202" spans="1:78" ht="12.75" customHeight="1" x14ac:dyDescent="0.2">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107"/>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row>
    <row r="203" spans="1:78" ht="12.75" customHeight="1" x14ac:dyDescent="0.2">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107"/>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row>
    <row r="204" spans="1:78" ht="12.75" customHeight="1" x14ac:dyDescent="0.2">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107"/>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row>
    <row r="205" spans="1:78" ht="12.75" customHeight="1" x14ac:dyDescent="0.2">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107"/>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row>
    <row r="206" spans="1:78" ht="12.75" customHeight="1" x14ac:dyDescent="0.2">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107"/>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row>
    <row r="207" spans="1:78" ht="12.75" customHeight="1" x14ac:dyDescent="0.2">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107"/>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row>
    <row r="208" spans="1:78" ht="12.75" customHeight="1" x14ac:dyDescent="0.2">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107"/>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row>
    <row r="209" spans="1:78" ht="12.75" customHeight="1" x14ac:dyDescent="0.2">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107"/>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row>
    <row r="210" spans="1:78" ht="12.75" customHeight="1" x14ac:dyDescent="0.2">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107"/>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row>
    <row r="211" spans="1:78" ht="12.75" customHeight="1" x14ac:dyDescent="0.2">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107"/>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row>
    <row r="212" spans="1:78" ht="12.75" customHeight="1" x14ac:dyDescent="0.2">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107"/>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row>
    <row r="213" spans="1:78" ht="12.75" customHeight="1" x14ac:dyDescent="0.2">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107"/>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c r="BZ213" s="61"/>
    </row>
    <row r="214" spans="1:78" ht="12.75" customHeight="1" x14ac:dyDescent="0.2">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107"/>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row>
    <row r="215" spans="1:78" ht="12.75" customHeight="1" x14ac:dyDescent="0.2">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107"/>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row>
    <row r="216" spans="1:78" ht="12.75" customHeight="1" x14ac:dyDescent="0.2">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107"/>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row>
    <row r="217" spans="1:78" ht="12.75" customHeight="1" x14ac:dyDescent="0.2">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107"/>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row>
    <row r="218" spans="1:78" ht="12.75" customHeight="1" x14ac:dyDescent="0.2">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107"/>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row>
    <row r="219" spans="1:78" ht="12.75" customHeight="1" x14ac:dyDescent="0.2">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107"/>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row>
    <row r="220" spans="1:78" ht="12.75" customHeight="1" x14ac:dyDescent="0.2">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107"/>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row>
    <row r="221" spans="1:78" ht="12.75" customHeight="1" x14ac:dyDescent="0.2">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107"/>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row>
    <row r="222" spans="1:78" ht="12.75" customHeight="1" x14ac:dyDescent="0.2">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107"/>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row>
    <row r="223" spans="1:78" ht="12.75" customHeight="1" x14ac:dyDescent="0.2">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107"/>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row>
    <row r="224" spans="1:78" ht="12.75" customHeight="1" x14ac:dyDescent="0.2">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107"/>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row>
    <row r="225" spans="1:78" ht="12.75" customHeight="1" x14ac:dyDescent="0.2">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107"/>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row>
    <row r="226" spans="1:78" ht="12.75" customHeight="1" x14ac:dyDescent="0.2">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107"/>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row>
    <row r="227" spans="1:78" ht="12.75" customHeight="1" x14ac:dyDescent="0.2">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107"/>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c r="BZ227" s="61"/>
    </row>
    <row r="228" spans="1:78" ht="12.75" customHeight="1" x14ac:dyDescent="0.2">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107"/>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c r="BZ228" s="61"/>
    </row>
    <row r="229" spans="1:78" ht="12.75" customHeight="1" x14ac:dyDescent="0.2">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107"/>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c r="BZ229" s="61"/>
    </row>
    <row r="230" spans="1:78" ht="12.75" customHeight="1" x14ac:dyDescent="0.2">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107"/>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row>
    <row r="231" spans="1:78" ht="12.75" customHeight="1" x14ac:dyDescent="0.2">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107"/>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row>
    <row r="232" spans="1:78" ht="12.75" customHeight="1" x14ac:dyDescent="0.2">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107"/>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row>
    <row r="233" spans="1:78" ht="12.75" customHeight="1" x14ac:dyDescent="0.2">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107"/>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row>
    <row r="234" spans="1:78" ht="12.75" customHeight="1" x14ac:dyDescent="0.2">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107"/>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row>
    <row r="235" spans="1:78" ht="12.75" customHeight="1" x14ac:dyDescent="0.2">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107"/>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c r="BZ235" s="61"/>
    </row>
    <row r="236" spans="1:78" ht="12.75" customHeight="1" x14ac:dyDescent="0.2">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107"/>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row>
    <row r="237" spans="1:78" ht="12.75" customHeight="1" x14ac:dyDescent="0.2">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107"/>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c r="BZ237" s="61"/>
    </row>
    <row r="238" spans="1:78" ht="12.75" customHeight="1" x14ac:dyDescent="0.2">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107"/>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row>
    <row r="239" spans="1:78" ht="12.75" customHeight="1" x14ac:dyDescent="0.2">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107"/>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c r="BZ239" s="61"/>
    </row>
    <row r="240" spans="1:78" ht="12.75" customHeight="1" x14ac:dyDescent="0.2">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107"/>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row>
    <row r="241" spans="1:78" ht="12.75" customHeight="1" x14ac:dyDescent="0.2">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107"/>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c r="BZ241" s="61"/>
    </row>
    <row r="242" spans="1:78" ht="12.75" customHeight="1" x14ac:dyDescent="0.2">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107"/>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c r="BZ242" s="61"/>
    </row>
    <row r="243" spans="1:78" ht="12.75" customHeight="1" x14ac:dyDescent="0.2">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107"/>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c r="BZ243" s="61"/>
    </row>
    <row r="244" spans="1:78" ht="12.75" customHeight="1" x14ac:dyDescent="0.2">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107"/>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c r="BZ244" s="61"/>
    </row>
    <row r="245" spans="1:78" ht="12.75" customHeight="1" x14ac:dyDescent="0.2">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107"/>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c r="BZ245" s="61"/>
    </row>
    <row r="246" spans="1:78" ht="12.75" customHeight="1" x14ac:dyDescent="0.2">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107"/>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c r="BZ246" s="61"/>
    </row>
    <row r="247" spans="1:78" ht="12.75" customHeight="1" x14ac:dyDescent="0.2">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107"/>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c r="BZ247" s="61"/>
    </row>
    <row r="248" spans="1:78" ht="12.75" customHeight="1" x14ac:dyDescent="0.2">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107"/>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c r="BZ248" s="61"/>
    </row>
    <row r="249" spans="1:78" ht="12.75" customHeight="1" x14ac:dyDescent="0.2">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107"/>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c r="BZ249" s="61"/>
    </row>
    <row r="250" spans="1:78" ht="12.75" customHeight="1" x14ac:dyDescent="0.2">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107"/>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c r="BZ250" s="61"/>
    </row>
    <row r="251" spans="1:78" ht="12.75" customHeight="1" x14ac:dyDescent="0.2">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107"/>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c r="BZ251" s="61"/>
    </row>
    <row r="252" spans="1:78" ht="12.75" customHeight="1" x14ac:dyDescent="0.2">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107"/>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c r="BZ252" s="61"/>
    </row>
    <row r="253" spans="1:78" ht="12.75" customHeight="1" x14ac:dyDescent="0.2">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107"/>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c r="BZ253" s="61"/>
    </row>
    <row r="254" spans="1:78" ht="12.75" customHeight="1" x14ac:dyDescent="0.2">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107"/>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c r="BZ254" s="61"/>
    </row>
    <row r="255" spans="1:78" ht="12.75" customHeight="1" x14ac:dyDescent="0.2">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107"/>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c r="BZ255" s="61"/>
    </row>
    <row r="256" spans="1:78" ht="12.75" customHeight="1" x14ac:dyDescent="0.2">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107"/>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c r="BZ256" s="61"/>
    </row>
    <row r="257" spans="1:78" ht="12.75" customHeight="1" x14ac:dyDescent="0.2">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107"/>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c r="BZ257" s="61"/>
    </row>
    <row r="258" spans="1:78" ht="12.75" customHeight="1" x14ac:dyDescent="0.2">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107"/>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c r="BZ258" s="61"/>
    </row>
    <row r="259" spans="1:78" ht="12.75" customHeight="1" x14ac:dyDescent="0.2">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107"/>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c r="BZ259" s="61"/>
    </row>
    <row r="260" spans="1:78" ht="12.75" customHeight="1" x14ac:dyDescent="0.2">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107"/>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c r="BZ260" s="61"/>
    </row>
    <row r="261" spans="1:78" ht="12.75" customHeight="1" x14ac:dyDescent="0.2">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107"/>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c r="BZ261" s="61"/>
    </row>
    <row r="262" spans="1:78" ht="12.75" customHeight="1" x14ac:dyDescent="0.2">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107"/>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c r="BZ262" s="61"/>
    </row>
    <row r="263" spans="1:78" ht="12.75" customHeight="1" x14ac:dyDescent="0.2">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107"/>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c r="BZ263" s="61"/>
    </row>
    <row r="264" spans="1:78" ht="12.75" customHeight="1" x14ac:dyDescent="0.2">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107"/>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row>
    <row r="265" spans="1:78" ht="12.75" customHeight="1" x14ac:dyDescent="0.2">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107"/>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c r="BZ265" s="61"/>
    </row>
    <row r="266" spans="1:78" ht="12.75" customHeight="1" x14ac:dyDescent="0.2">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107"/>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c r="BZ266" s="61"/>
    </row>
    <row r="267" spans="1:78" ht="12.75" customHeight="1" x14ac:dyDescent="0.2">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107"/>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c r="BZ267" s="61"/>
    </row>
    <row r="268" spans="1:78" ht="12.75" customHeight="1" x14ac:dyDescent="0.2">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107"/>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c r="BZ268" s="61"/>
    </row>
    <row r="269" spans="1:78" ht="12.75" customHeight="1" x14ac:dyDescent="0.2">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107"/>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row>
    <row r="270" spans="1:78" ht="12.75" customHeight="1" x14ac:dyDescent="0.2">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107"/>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c r="BZ270" s="61"/>
    </row>
    <row r="271" spans="1:78" ht="12.75" customHeight="1" x14ac:dyDescent="0.2">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107"/>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c r="BZ271" s="61"/>
    </row>
    <row r="272" spans="1:78" ht="12.75" customHeight="1" x14ac:dyDescent="0.2">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107"/>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c r="BZ272" s="61"/>
    </row>
    <row r="273" spans="1:78" ht="12.75" customHeight="1" x14ac:dyDescent="0.2">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107"/>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c r="BZ273" s="61"/>
    </row>
    <row r="274" spans="1:78" ht="12.75" customHeight="1" x14ac:dyDescent="0.2">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107"/>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c r="BZ274" s="61"/>
    </row>
    <row r="275" spans="1:78" ht="12.75" customHeight="1" x14ac:dyDescent="0.2">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107"/>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c r="BZ275" s="61"/>
    </row>
    <row r="276" spans="1:78" ht="12.75" customHeight="1" x14ac:dyDescent="0.2">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107"/>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c r="BZ276" s="61"/>
    </row>
    <row r="277" spans="1:78" ht="12.75" customHeight="1" x14ac:dyDescent="0.2">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107"/>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c r="BZ277" s="61"/>
    </row>
    <row r="278" spans="1:78" ht="12.75" customHeight="1" x14ac:dyDescent="0.2">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107"/>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c r="BZ278" s="61"/>
    </row>
    <row r="279" spans="1:78" ht="12.75" customHeight="1" x14ac:dyDescent="0.2">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107"/>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c r="BZ279" s="61"/>
    </row>
    <row r="280" spans="1:78" ht="12.75" customHeight="1" x14ac:dyDescent="0.2">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107"/>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c r="BZ280" s="61"/>
    </row>
    <row r="281" spans="1:78" ht="12.75" customHeight="1" x14ac:dyDescent="0.2">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107"/>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c r="BZ281" s="61"/>
    </row>
    <row r="282" spans="1:78" ht="12.75" customHeight="1" x14ac:dyDescent="0.2">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107"/>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c r="BZ282" s="61"/>
    </row>
    <row r="283" spans="1:78" ht="12.75" customHeight="1" x14ac:dyDescent="0.2">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107"/>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c r="BZ283" s="61"/>
    </row>
    <row r="284" spans="1:78" ht="12.75" customHeight="1" x14ac:dyDescent="0.2">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107"/>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1"/>
    </row>
    <row r="285" spans="1:78" ht="12.75" customHeight="1" x14ac:dyDescent="0.2">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107"/>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c r="BZ285" s="61"/>
    </row>
    <row r="286" spans="1:78" ht="12.75" customHeight="1" x14ac:dyDescent="0.2">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107"/>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c r="BZ286" s="61"/>
    </row>
    <row r="287" spans="1:78" ht="12.75" customHeight="1" x14ac:dyDescent="0.2">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107"/>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c r="BZ287" s="61"/>
    </row>
    <row r="288" spans="1:78" ht="12.75" customHeight="1" x14ac:dyDescent="0.2">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107"/>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c r="BZ288" s="61"/>
    </row>
    <row r="289" spans="1:78" ht="12.75" customHeight="1" x14ac:dyDescent="0.2">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107"/>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c r="BZ289" s="61"/>
    </row>
    <row r="290" spans="1:78" ht="12.75" customHeight="1" x14ac:dyDescent="0.2">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107"/>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c r="BZ290" s="61"/>
    </row>
    <row r="291" spans="1:78" ht="12.75" customHeight="1" x14ac:dyDescent="0.2">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107"/>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c r="BZ291" s="61"/>
    </row>
    <row r="292" spans="1:78" ht="12.75" customHeight="1" x14ac:dyDescent="0.2">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107"/>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c r="BZ292" s="61"/>
    </row>
    <row r="293" spans="1:78" ht="12.75" customHeight="1" x14ac:dyDescent="0.2">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107"/>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c r="BZ293" s="61"/>
    </row>
    <row r="294" spans="1:78" ht="12.75" customHeight="1" x14ac:dyDescent="0.2">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107"/>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c r="BZ294" s="61"/>
    </row>
    <row r="295" spans="1:78" ht="12.75" customHeight="1" x14ac:dyDescent="0.2">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107"/>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c r="BZ295" s="61"/>
    </row>
    <row r="296" spans="1:78" ht="12.75" customHeight="1" x14ac:dyDescent="0.2">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107"/>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c r="BZ296" s="61"/>
    </row>
    <row r="297" spans="1:78" ht="12.75" customHeight="1" x14ac:dyDescent="0.2">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107"/>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row>
    <row r="298" spans="1:78" ht="12.75" customHeight="1" x14ac:dyDescent="0.2">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107"/>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row>
    <row r="299" spans="1:78" ht="12.75" customHeight="1" x14ac:dyDescent="0.2">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107"/>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c r="BZ299" s="61"/>
    </row>
    <row r="300" spans="1:78" ht="12.75" customHeight="1" x14ac:dyDescent="0.2">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107"/>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c r="BZ300" s="61"/>
    </row>
    <row r="301" spans="1:78" ht="12.75" customHeight="1" x14ac:dyDescent="0.2">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107"/>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c r="BZ301" s="61"/>
    </row>
    <row r="302" spans="1:78" ht="12.75" customHeight="1" x14ac:dyDescent="0.2">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107"/>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c r="BZ302" s="61"/>
    </row>
    <row r="303" spans="1:78" ht="12.75" customHeight="1" x14ac:dyDescent="0.2">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107"/>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c r="BZ303" s="61"/>
    </row>
    <row r="304" spans="1:78" ht="12.75" customHeight="1" x14ac:dyDescent="0.2">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107"/>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c r="BZ304" s="61"/>
    </row>
    <row r="305" spans="1:78" ht="12.75" customHeight="1" x14ac:dyDescent="0.2">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107"/>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c r="BZ305" s="61"/>
    </row>
    <row r="306" spans="1:78" ht="12.75" customHeight="1" x14ac:dyDescent="0.2">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107"/>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c r="BZ306" s="61"/>
    </row>
    <row r="307" spans="1:78" ht="12.75" customHeight="1" x14ac:dyDescent="0.2">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107"/>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c r="BZ307" s="61"/>
    </row>
    <row r="308" spans="1:78" ht="12.75" customHeight="1" x14ac:dyDescent="0.2">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107"/>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c r="BZ308" s="61"/>
    </row>
    <row r="309" spans="1:78" ht="12.75" customHeight="1" x14ac:dyDescent="0.2">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107"/>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c r="BZ309" s="61"/>
    </row>
    <row r="310" spans="1:78" ht="12.75" customHeight="1" x14ac:dyDescent="0.2">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107"/>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c r="BZ310" s="61"/>
    </row>
    <row r="311" spans="1:78" ht="12.75" customHeight="1" x14ac:dyDescent="0.2">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107"/>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c r="BZ311" s="61"/>
    </row>
    <row r="312" spans="1:78" ht="12.75" customHeight="1" x14ac:dyDescent="0.2">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107"/>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c r="BZ312" s="61"/>
    </row>
    <row r="313" spans="1:78" ht="12.75" customHeight="1" x14ac:dyDescent="0.2">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107"/>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c r="BZ313" s="61"/>
    </row>
    <row r="314" spans="1:78" ht="12.75" customHeight="1" x14ac:dyDescent="0.2">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107"/>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row>
    <row r="315" spans="1:78" ht="12.75" customHeight="1" x14ac:dyDescent="0.2">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107"/>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row>
    <row r="316" spans="1:78" ht="12.75" customHeight="1" x14ac:dyDescent="0.2">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107"/>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c r="BZ316" s="61"/>
    </row>
    <row r="317" spans="1:78" ht="12.75" customHeight="1" x14ac:dyDescent="0.2">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107"/>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c r="BZ317" s="61"/>
    </row>
    <row r="318" spans="1:78" ht="12.75" customHeight="1" x14ac:dyDescent="0.2">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107"/>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c r="BZ318" s="61"/>
    </row>
    <row r="319" spans="1:78" ht="12.75" customHeight="1" x14ac:dyDescent="0.2">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107"/>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c r="BZ319" s="61"/>
    </row>
    <row r="320" spans="1:78" ht="12.75" customHeight="1" x14ac:dyDescent="0.2">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107"/>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c r="BZ320" s="61"/>
    </row>
    <row r="321" spans="1:78" ht="12.75" customHeight="1" x14ac:dyDescent="0.2">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107"/>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c r="BZ321" s="61"/>
    </row>
    <row r="322" spans="1:78" ht="12.75" customHeight="1" x14ac:dyDescent="0.2">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107"/>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c r="BZ322" s="61"/>
    </row>
    <row r="323" spans="1:78" ht="12.75" customHeight="1" x14ac:dyDescent="0.2">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107"/>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c r="BZ323" s="61"/>
    </row>
    <row r="324" spans="1:78" ht="12.75" customHeight="1" x14ac:dyDescent="0.2">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107"/>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c r="BZ324" s="61"/>
    </row>
    <row r="325" spans="1:78" ht="12.75" customHeight="1" x14ac:dyDescent="0.2">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c r="AG325" s="61"/>
      <c r="AH325" s="107"/>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c r="BY325" s="61"/>
      <c r="BZ325" s="61"/>
    </row>
    <row r="326" spans="1:78" ht="12.75" customHeight="1" x14ac:dyDescent="0.2">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c r="AE326" s="61"/>
      <c r="AF326" s="61"/>
      <c r="AG326" s="61"/>
      <c r="AH326" s="107"/>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61"/>
      <c r="BU326" s="61"/>
      <c r="BV326" s="61"/>
      <c r="BW326" s="61"/>
      <c r="BX326" s="61"/>
      <c r="BY326" s="61"/>
      <c r="BZ326" s="61"/>
    </row>
    <row r="327" spans="1:78" ht="12.75" customHeight="1" x14ac:dyDescent="0.2">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c r="AD327" s="61"/>
      <c r="AE327" s="61"/>
      <c r="AF327" s="61"/>
      <c r="AG327" s="61"/>
      <c r="AH327" s="107"/>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61"/>
      <c r="BT327" s="61"/>
      <c r="BU327" s="61"/>
      <c r="BV327" s="61"/>
      <c r="BW327" s="61"/>
      <c r="BX327" s="61"/>
      <c r="BY327" s="61"/>
      <c r="BZ327" s="61"/>
    </row>
    <row r="328" spans="1:78" ht="12.75" customHeight="1" x14ac:dyDescent="0.2">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c r="AD328" s="61"/>
      <c r="AE328" s="61"/>
      <c r="AF328" s="61"/>
      <c r="AG328" s="61"/>
      <c r="AH328" s="107"/>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61"/>
      <c r="BT328" s="61"/>
      <c r="BU328" s="61"/>
      <c r="BV328" s="61"/>
      <c r="BW328" s="61"/>
      <c r="BX328" s="61"/>
      <c r="BY328" s="61"/>
      <c r="BZ328" s="61"/>
    </row>
    <row r="329" spans="1:78" ht="12.75" customHeight="1" x14ac:dyDescent="0.2">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c r="AD329" s="61"/>
      <c r="AE329" s="61"/>
      <c r="AF329" s="61"/>
      <c r="AG329" s="61"/>
      <c r="AH329" s="107"/>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61"/>
      <c r="BT329" s="61"/>
      <c r="BU329" s="61"/>
      <c r="BV329" s="61"/>
      <c r="BW329" s="61"/>
      <c r="BX329" s="61"/>
      <c r="BY329" s="61"/>
      <c r="BZ329" s="61"/>
    </row>
    <row r="330" spans="1:78" ht="12.75" customHeight="1" x14ac:dyDescent="0.2">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107"/>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row>
    <row r="331" spans="1:78" ht="12.75" customHeight="1" x14ac:dyDescent="0.2">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c r="AE331" s="61"/>
      <c r="AF331" s="61"/>
      <c r="AG331" s="61"/>
      <c r="AH331" s="107"/>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61"/>
      <c r="BU331" s="61"/>
      <c r="BV331" s="61"/>
      <c r="BW331" s="61"/>
      <c r="BX331" s="61"/>
      <c r="BY331" s="61"/>
      <c r="BZ331" s="61"/>
    </row>
    <row r="332" spans="1:78" ht="12.75" customHeight="1" x14ac:dyDescent="0.2">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c r="AG332" s="61"/>
      <c r="AH332" s="107"/>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61"/>
      <c r="BU332" s="61"/>
      <c r="BV332" s="61"/>
      <c r="BW332" s="61"/>
      <c r="BX332" s="61"/>
      <c r="BY332" s="61"/>
      <c r="BZ332" s="61"/>
    </row>
    <row r="333" spans="1:78" ht="12.75" customHeight="1" x14ac:dyDescent="0.2">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c r="AD333" s="61"/>
      <c r="AE333" s="61"/>
      <c r="AF333" s="61"/>
      <c r="AG333" s="61"/>
      <c r="AH333" s="107"/>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61"/>
      <c r="BT333" s="61"/>
      <c r="BU333" s="61"/>
      <c r="BV333" s="61"/>
      <c r="BW333" s="61"/>
      <c r="BX333" s="61"/>
      <c r="BY333" s="61"/>
      <c r="BZ333" s="61"/>
    </row>
    <row r="334" spans="1:78" ht="12.75" customHeight="1" x14ac:dyDescent="0.2">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107"/>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61"/>
      <c r="BU334" s="61"/>
      <c r="BV334" s="61"/>
      <c r="BW334" s="61"/>
      <c r="BX334" s="61"/>
      <c r="BY334" s="61"/>
      <c r="BZ334" s="61"/>
    </row>
    <row r="335" spans="1:78" ht="12.75" customHeight="1" x14ac:dyDescent="0.2">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107"/>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61"/>
      <c r="BU335" s="61"/>
      <c r="BV335" s="61"/>
      <c r="BW335" s="61"/>
      <c r="BX335" s="61"/>
      <c r="BY335" s="61"/>
      <c r="BZ335" s="61"/>
    </row>
    <row r="336" spans="1:78" ht="12.75" customHeight="1" x14ac:dyDescent="0.2">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107"/>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61"/>
      <c r="BU336" s="61"/>
      <c r="BV336" s="61"/>
      <c r="BW336" s="61"/>
      <c r="BX336" s="61"/>
      <c r="BY336" s="61"/>
      <c r="BZ336" s="61"/>
    </row>
    <row r="337" spans="1:78" ht="12.75" customHeight="1" x14ac:dyDescent="0.2">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107"/>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61"/>
      <c r="BT337" s="61"/>
      <c r="BU337" s="61"/>
      <c r="BV337" s="61"/>
      <c r="BW337" s="61"/>
      <c r="BX337" s="61"/>
      <c r="BY337" s="61"/>
      <c r="BZ337" s="61"/>
    </row>
    <row r="338" spans="1:78" ht="12.75" customHeight="1" x14ac:dyDescent="0.2">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c r="AC338" s="61"/>
      <c r="AD338" s="61"/>
      <c r="AE338" s="61"/>
      <c r="AF338" s="61"/>
      <c r="AG338" s="61"/>
      <c r="AH338" s="107"/>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61"/>
      <c r="BU338" s="61"/>
      <c r="BV338" s="61"/>
      <c r="BW338" s="61"/>
      <c r="BX338" s="61"/>
      <c r="BY338" s="61"/>
      <c r="BZ338" s="61"/>
    </row>
    <row r="339" spans="1:78" ht="12.75" customHeight="1" x14ac:dyDescent="0.2">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c r="AC339" s="61"/>
      <c r="AD339" s="61"/>
      <c r="AE339" s="61"/>
      <c r="AF339" s="61"/>
      <c r="AG339" s="61"/>
      <c r="AH339" s="107"/>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61"/>
      <c r="BU339" s="61"/>
      <c r="BV339" s="61"/>
      <c r="BW339" s="61"/>
      <c r="BX339" s="61"/>
      <c r="BY339" s="61"/>
      <c r="BZ339" s="61"/>
    </row>
    <row r="340" spans="1:78" ht="12.75" customHeight="1" x14ac:dyDescent="0.2">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107"/>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61"/>
      <c r="BT340" s="61"/>
      <c r="BU340" s="61"/>
      <c r="BV340" s="61"/>
      <c r="BW340" s="61"/>
      <c r="BX340" s="61"/>
      <c r="BY340" s="61"/>
      <c r="BZ340" s="61"/>
    </row>
    <row r="341" spans="1:78" ht="12.75" customHeight="1" x14ac:dyDescent="0.2">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107"/>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61"/>
      <c r="BT341" s="61"/>
      <c r="BU341" s="61"/>
      <c r="BV341" s="61"/>
      <c r="BW341" s="61"/>
      <c r="BX341" s="61"/>
      <c r="BY341" s="61"/>
      <c r="BZ341" s="61"/>
    </row>
    <row r="342" spans="1:78" ht="12.75" customHeight="1" x14ac:dyDescent="0.2">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107"/>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61"/>
      <c r="BU342" s="61"/>
      <c r="BV342" s="61"/>
      <c r="BW342" s="61"/>
      <c r="BX342" s="61"/>
      <c r="BY342" s="61"/>
      <c r="BZ342" s="61"/>
    </row>
    <row r="343" spans="1:78" ht="12.75" customHeight="1" x14ac:dyDescent="0.2">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107"/>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61"/>
      <c r="BU343" s="61"/>
      <c r="BV343" s="61"/>
      <c r="BW343" s="61"/>
      <c r="BX343" s="61"/>
      <c r="BY343" s="61"/>
      <c r="BZ343" s="61"/>
    </row>
    <row r="344" spans="1:78" ht="12.75" customHeight="1" x14ac:dyDescent="0.2">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c r="AC344" s="61"/>
      <c r="AD344" s="61"/>
      <c r="AE344" s="61"/>
      <c r="AF344" s="61"/>
      <c r="AG344" s="61"/>
      <c r="AH344" s="107"/>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61"/>
      <c r="BU344" s="61"/>
      <c r="BV344" s="61"/>
      <c r="BW344" s="61"/>
      <c r="BX344" s="61"/>
      <c r="BY344" s="61"/>
      <c r="BZ344" s="61"/>
    </row>
    <row r="345" spans="1:78" ht="12.75" customHeight="1" x14ac:dyDescent="0.2">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61"/>
      <c r="AE345" s="61"/>
      <c r="AF345" s="61"/>
      <c r="AG345" s="61"/>
      <c r="AH345" s="107"/>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61"/>
      <c r="BU345" s="61"/>
      <c r="BV345" s="61"/>
      <c r="BW345" s="61"/>
      <c r="BX345" s="61"/>
      <c r="BY345" s="61"/>
      <c r="BZ345" s="61"/>
    </row>
    <row r="346" spans="1:78" ht="12.75" customHeight="1" x14ac:dyDescent="0.2">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c r="AC346" s="61"/>
      <c r="AD346" s="61"/>
      <c r="AE346" s="61"/>
      <c r="AF346" s="61"/>
      <c r="AG346" s="61"/>
      <c r="AH346" s="107"/>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61"/>
      <c r="BT346" s="61"/>
      <c r="BU346" s="61"/>
      <c r="BV346" s="61"/>
      <c r="BW346" s="61"/>
      <c r="BX346" s="61"/>
      <c r="BY346" s="61"/>
      <c r="BZ346" s="61"/>
    </row>
    <row r="347" spans="1:78" ht="12.75" customHeight="1" x14ac:dyDescent="0.2">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c r="AC347" s="61"/>
      <c r="AD347" s="61"/>
      <c r="AE347" s="61"/>
      <c r="AF347" s="61"/>
      <c r="AG347" s="61"/>
      <c r="AH347" s="107"/>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61"/>
      <c r="BU347" s="61"/>
      <c r="BV347" s="61"/>
      <c r="BW347" s="61"/>
      <c r="BX347" s="61"/>
      <c r="BY347" s="61"/>
      <c r="BZ347" s="61"/>
    </row>
    <row r="348" spans="1:78" ht="12.75" customHeight="1" x14ac:dyDescent="0.2">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c r="AC348" s="61"/>
      <c r="AD348" s="61"/>
      <c r="AE348" s="61"/>
      <c r="AF348" s="61"/>
      <c r="AG348" s="61"/>
      <c r="AH348" s="107"/>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row>
    <row r="349" spans="1:78" ht="12.75" customHeight="1" x14ac:dyDescent="0.2">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c r="AC349" s="61"/>
      <c r="AD349" s="61"/>
      <c r="AE349" s="61"/>
      <c r="AF349" s="61"/>
      <c r="AG349" s="61"/>
      <c r="AH349" s="107"/>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row>
    <row r="350" spans="1:78" ht="12.75" customHeight="1" x14ac:dyDescent="0.2">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c r="AC350" s="61"/>
      <c r="AD350" s="61"/>
      <c r="AE350" s="61"/>
      <c r="AF350" s="61"/>
      <c r="AG350" s="61"/>
      <c r="AH350" s="107"/>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row>
    <row r="351" spans="1:78" ht="12.75" customHeight="1" x14ac:dyDescent="0.2">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c r="AC351" s="61"/>
      <c r="AD351" s="61"/>
      <c r="AE351" s="61"/>
      <c r="AF351" s="61"/>
      <c r="AG351" s="61"/>
      <c r="AH351" s="107"/>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row>
    <row r="352" spans="1:78" ht="12.75" customHeight="1" x14ac:dyDescent="0.2">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c r="AC352" s="61"/>
      <c r="AD352" s="61"/>
      <c r="AE352" s="61"/>
      <c r="AF352" s="61"/>
      <c r="AG352" s="61"/>
      <c r="AH352" s="107"/>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row>
    <row r="353" spans="1:78" ht="12.75" customHeight="1" x14ac:dyDescent="0.2">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c r="AC353" s="61"/>
      <c r="AD353" s="61"/>
      <c r="AE353" s="61"/>
      <c r="AF353" s="61"/>
      <c r="AG353" s="61"/>
      <c r="AH353" s="107"/>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row>
    <row r="354" spans="1:78" ht="12.75" customHeight="1" x14ac:dyDescent="0.2">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c r="AC354" s="61"/>
      <c r="AD354" s="61"/>
      <c r="AE354" s="61"/>
      <c r="AF354" s="61"/>
      <c r="AG354" s="61"/>
      <c r="AH354" s="107"/>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row>
    <row r="355" spans="1:78" ht="12.75" customHeight="1" x14ac:dyDescent="0.2">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c r="AC355" s="61"/>
      <c r="AD355" s="61"/>
      <c r="AE355" s="61"/>
      <c r="AF355" s="61"/>
      <c r="AG355" s="61"/>
      <c r="AH355" s="107"/>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61"/>
      <c r="BT355" s="61"/>
      <c r="BU355" s="61"/>
      <c r="BV355" s="61"/>
      <c r="BW355" s="61"/>
      <c r="BX355" s="61"/>
      <c r="BY355" s="61"/>
      <c r="BZ355" s="61"/>
    </row>
    <row r="356" spans="1:78" ht="12.75" customHeight="1" x14ac:dyDescent="0.2">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c r="AD356" s="61"/>
      <c r="AE356" s="61"/>
      <c r="AF356" s="61"/>
      <c r="AG356" s="61"/>
      <c r="AH356" s="107"/>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61"/>
      <c r="BT356" s="61"/>
      <c r="BU356" s="61"/>
      <c r="BV356" s="61"/>
      <c r="BW356" s="61"/>
      <c r="BX356" s="61"/>
      <c r="BY356" s="61"/>
      <c r="BZ356" s="61"/>
    </row>
    <row r="357" spans="1:78" ht="12.75" customHeight="1" x14ac:dyDescent="0.2">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c r="AF357" s="61"/>
      <c r="AG357" s="61"/>
      <c r="AH357" s="107"/>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61"/>
      <c r="BT357" s="61"/>
      <c r="BU357" s="61"/>
      <c r="BV357" s="61"/>
      <c r="BW357" s="61"/>
      <c r="BX357" s="61"/>
      <c r="BY357" s="61"/>
      <c r="BZ357" s="61"/>
    </row>
    <row r="358" spans="1:78" ht="12.75" customHeight="1" x14ac:dyDescent="0.2">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c r="AF358" s="61"/>
      <c r="AG358" s="61"/>
      <c r="AH358" s="107"/>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61"/>
      <c r="BU358" s="61"/>
      <c r="BV358" s="61"/>
      <c r="BW358" s="61"/>
      <c r="BX358" s="61"/>
      <c r="BY358" s="61"/>
      <c r="BZ358" s="61"/>
    </row>
    <row r="359" spans="1:78" ht="12.75" customHeight="1" x14ac:dyDescent="0.2">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c r="AG359" s="61"/>
      <c r="AH359" s="107"/>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61"/>
      <c r="BU359" s="61"/>
      <c r="BV359" s="61"/>
      <c r="BW359" s="61"/>
      <c r="BX359" s="61"/>
      <c r="BY359" s="61"/>
      <c r="BZ359" s="61"/>
    </row>
    <row r="360" spans="1:78" ht="12.75" customHeight="1" x14ac:dyDescent="0.2">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c r="AE360" s="61"/>
      <c r="AF360" s="61"/>
      <c r="AG360" s="61"/>
      <c r="AH360" s="107"/>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61"/>
      <c r="BU360" s="61"/>
      <c r="BV360" s="61"/>
      <c r="BW360" s="61"/>
      <c r="BX360" s="61"/>
      <c r="BY360" s="61"/>
      <c r="BZ360" s="61"/>
    </row>
    <row r="361" spans="1:78" ht="12.75" customHeight="1" x14ac:dyDescent="0.2">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c r="AE361" s="61"/>
      <c r="AF361" s="61"/>
      <c r="AG361" s="61"/>
      <c r="AH361" s="107"/>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61"/>
      <c r="BU361" s="61"/>
      <c r="BV361" s="61"/>
      <c r="BW361" s="61"/>
      <c r="BX361" s="61"/>
      <c r="BY361" s="61"/>
      <c r="BZ361" s="61"/>
    </row>
    <row r="362" spans="1:78" ht="12.75" customHeight="1" x14ac:dyDescent="0.2">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c r="AF362" s="61"/>
      <c r="AG362" s="61"/>
      <c r="AH362" s="107"/>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61"/>
      <c r="BT362" s="61"/>
      <c r="BU362" s="61"/>
      <c r="BV362" s="61"/>
      <c r="BW362" s="61"/>
      <c r="BX362" s="61"/>
      <c r="BY362" s="61"/>
      <c r="BZ362" s="61"/>
    </row>
    <row r="363" spans="1:78" ht="12.75" customHeight="1" x14ac:dyDescent="0.2">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c r="AD363" s="61"/>
      <c r="AE363" s="61"/>
      <c r="AF363" s="61"/>
      <c r="AG363" s="61"/>
      <c r="AH363" s="107"/>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61"/>
      <c r="BT363" s="61"/>
      <c r="BU363" s="61"/>
      <c r="BV363" s="61"/>
      <c r="BW363" s="61"/>
      <c r="BX363" s="61"/>
      <c r="BY363" s="61"/>
      <c r="BZ363" s="61"/>
    </row>
    <row r="364" spans="1:78" ht="12.75" customHeight="1" x14ac:dyDescent="0.2">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c r="AE364" s="61"/>
      <c r="AF364" s="61"/>
      <c r="AG364" s="61"/>
      <c r="AH364" s="107"/>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61"/>
      <c r="BT364" s="61"/>
      <c r="BU364" s="61"/>
      <c r="BV364" s="61"/>
      <c r="BW364" s="61"/>
      <c r="BX364" s="61"/>
      <c r="BY364" s="61"/>
      <c r="BZ364" s="61"/>
    </row>
    <row r="365" spans="1:78" ht="12.75" customHeight="1" x14ac:dyDescent="0.2">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c r="AE365" s="61"/>
      <c r="AF365" s="61"/>
      <c r="AG365" s="61"/>
      <c r="AH365" s="107"/>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61"/>
      <c r="BU365" s="61"/>
      <c r="BV365" s="61"/>
      <c r="BW365" s="61"/>
      <c r="BX365" s="61"/>
      <c r="BY365" s="61"/>
      <c r="BZ365" s="61"/>
    </row>
    <row r="366" spans="1:78" ht="12.75" customHeight="1" x14ac:dyDescent="0.2">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107"/>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61"/>
      <c r="BU366" s="61"/>
      <c r="BV366" s="61"/>
      <c r="BW366" s="61"/>
      <c r="BX366" s="61"/>
      <c r="BY366" s="61"/>
      <c r="BZ366" s="61"/>
    </row>
    <row r="367" spans="1:78" ht="12.75" customHeight="1" x14ac:dyDescent="0.2">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107"/>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61"/>
      <c r="BT367" s="61"/>
      <c r="BU367" s="61"/>
      <c r="BV367" s="61"/>
      <c r="BW367" s="61"/>
      <c r="BX367" s="61"/>
      <c r="BY367" s="61"/>
      <c r="BZ367" s="61"/>
    </row>
    <row r="368" spans="1:78" ht="12.75" customHeight="1" x14ac:dyDescent="0.2">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c r="AG368" s="61"/>
      <c r="AH368" s="107"/>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61"/>
      <c r="BT368" s="61"/>
      <c r="BU368" s="61"/>
      <c r="BV368" s="61"/>
      <c r="BW368" s="61"/>
      <c r="BX368" s="61"/>
      <c r="BY368" s="61"/>
      <c r="BZ368" s="61"/>
    </row>
    <row r="369" spans="1:78" ht="12.75" customHeight="1" x14ac:dyDescent="0.2">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107"/>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61"/>
      <c r="BT369" s="61"/>
      <c r="BU369" s="61"/>
      <c r="BV369" s="61"/>
      <c r="BW369" s="61"/>
      <c r="BX369" s="61"/>
      <c r="BY369" s="61"/>
      <c r="BZ369" s="61"/>
    </row>
    <row r="370" spans="1:78" ht="12.75" customHeight="1" x14ac:dyDescent="0.2">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107"/>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61"/>
      <c r="BT370" s="61"/>
      <c r="BU370" s="61"/>
      <c r="BV370" s="61"/>
      <c r="BW370" s="61"/>
      <c r="BX370" s="61"/>
      <c r="BY370" s="61"/>
      <c r="BZ370" s="61"/>
    </row>
    <row r="371" spans="1:78" ht="12.75" customHeight="1" x14ac:dyDescent="0.2">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c r="AG371" s="61"/>
      <c r="AH371" s="107"/>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61"/>
      <c r="BT371" s="61"/>
      <c r="BU371" s="61"/>
      <c r="BV371" s="61"/>
      <c r="BW371" s="61"/>
      <c r="BX371" s="61"/>
      <c r="BY371" s="61"/>
      <c r="BZ371" s="61"/>
    </row>
    <row r="372" spans="1:78" ht="12.75" customHeight="1" x14ac:dyDescent="0.2">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c r="AF372" s="61"/>
      <c r="AG372" s="61"/>
      <c r="AH372" s="107"/>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61"/>
      <c r="BR372" s="61"/>
      <c r="BS372" s="61"/>
      <c r="BT372" s="61"/>
      <c r="BU372" s="61"/>
      <c r="BV372" s="61"/>
      <c r="BW372" s="61"/>
      <c r="BX372" s="61"/>
      <c r="BY372" s="61"/>
      <c r="BZ372" s="61"/>
    </row>
    <row r="373" spans="1:78" ht="12.75" customHeight="1" x14ac:dyDescent="0.2">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c r="AG373" s="61"/>
      <c r="AH373" s="107"/>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61"/>
      <c r="BT373" s="61"/>
      <c r="BU373" s="61"/>
      <c r="BV373" s="61"/>
      <c r="BW373" s="61"/>
      <c r="BX373" s="61"/>
      <c r="BY373" s="61"/>
      <c r="BZ373" s="61"/>
    </row>
    <row r="374" spans="1:78" ht="12.75" customHeight="1" x14ac:dyDescent="0.2">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c r="AG374" s="61"/>
      <c r="AH374" s="107"/>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61"/>
      <c r="BT374" s="61"/>
      <c r="BU374" s="61"/>
      <c r="BV374" s="61"/>
      <c r="BW374" s="61"/>
      <c r="BX374" s="61"/>
      <c r="BY374" s="61"/>
      <c r="BZ374" s="61"/>
    </row>
    <row r="375" spans="1:78" ht="12.75" customHeight="1" x14ac:dyDescent="0.2">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107"/>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61"/>
      <c r="BT375" s="61"/>
      <c r="BU375" s="61"/>
      <c r="BV375" s="61"/>
      <c r="BW375" s="61"/>
      <c r="BX375" s="61"/>
      <c r="BY375" s="61"/>
      <c r="BZ375" s="61"/>
    </row>
    <row r="376" spans="1:78" ht="12.75" customHeight="1" x14ac:dyDescent="0.2">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107"/>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61"/>
      <c r="BT376" s="61"/>
      <c r="BU376" s="61"/>
      <c r="BV376" s="61"/>
      <c r="BW376" s="61"/>
      <c r="BX376" s="61"/>
      <c r="BY376" s="61"/>
      <c r="BZ376" s="61"/>
    </row>
    <row r="377" spans="1:78" ht="12.75" customHeight="1" x14ac:dyDescent="0.2">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107"/>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61"/>
      <c r="BT377" s="61"/>
      <c r="BU377" s="61"/>
      <c r="BV377" s="61"/>
      <c r="BW377" s="61"/>
      <c r="BX377" s="61"/>
      <c r="BY377" s="61"/>
      <c r="BZ377" s="61"/>
    </row>
    <row r="378" spans="1:78" ht="12.75" customHeight="1" x14ac:dyDescent="0.2">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107"/>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61"/>
      <c r="BT378" s="61"/>
      <c r="BU378" s="61"/>
      <c r="BV378" s="61"/>
      <c r="BW378" s="61"/>
      <c r="BX378" s="61"/>
      <c r="BY378" s="61"/>
      <c r="BZ378" s="61"/>
    </row>
    <row r="379" spans="1:78" ht="12.75" customHeight="1" x14ac:dyDescent="0.2">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107"/>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61"/>
      <c r="BT379" s="61"/>
      <c r="BU379" s="61"/>
      <c r="BV379" s="61"/>
      <c r="BW379" s="61"/>
      <c r="BX379" s="61"/>
      <c r="BY379" s="61"/>
      <c r="BZ379" s="61"/>
    </row>
    <row r="380" spans="1:78" ht="12.75" customHeight="1" x14ac:dyDescent="0.2">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107"/>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61"/>
      <c r="BU380" s="61"/>
      <c r="BV380" s="61"/>
      <c r="BW380" s="61"/>
      <c r="BX380" s="61"/>
      <c r="BY380" s="61"/>
      <c r="BZ380" s="61"/>
    </row>
    <row r="381" spans="1:78" ht="12.75" customHeight="1" x14ac:dyDescent="0.2">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c r="AG381" s="61"/>
      <c r="AH381" s="107"/>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61"/>
      <c r="BR381" s="61"/>
      <c r="BS381" s="61"/>
      <c r="BT381" s="61"/>
      <c r="BU381" s="61"/>
      <c r="BV381" s="61"/>
      <c r="BW381" s="61"/>
      <c r="BX381" s="61"/>
      <c r="BY381" s="61"/>
      <c r="BZ381" s="61"/>
    </row>
    <row r="382" spans="1:78" ht="12.75" customHeight="1" x14ac:dyDescent="0.2">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c r="AG382" s="61"/>
      <c r="AH382" s="107"/>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61"/>
      <c r="BT382" s="61"/>
      <c r="BU382" s="61"/>
      <c r="BV382" s="61"/>
      <c r="BW382" s="61"/>
      <c r="BX382" s="61"/>
      <c r="BY382" s="61"/>
      <c r="BZ382" s="61"/>
    </row>
    <row r="383" spans="1:78" ht="12.75" customHeight="1" x14ac:dyDescent="0.2">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c r="AG383" s="61"/>
      <c r="AH383" s="107"/>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61"/>
      <c r="BT383" s="61"/>
      <c r="BU383" s="61"/>
      <c r="BV383" s="61"/>
      <c r="BW383" s="61"/>
      <c r="BX383" s="61"/>
      <c r="BY383" s="61"/>
      <c r="BZ383" s="61"/>
    </row>
    <row r="384" spans="1:78" ht="12.75" customHeight="1" x14ac:dyDescent="0.2">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107"/>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61"/>
      <c r="BT384" s="61"/>
      <c r="BU384" s="61"/>
      <c r="BV384" s="61"/>
      <c r="BW384" s="61"/>
      <c r="BX384" s="61"/>
      <c r="BY384" s="61"/>
      <c r="BZ384" s="61"/>
    </row>
    <row r="385" spans="1:78" ht="12.75" customHeight="1" x14ac:dyDescent="0.2">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107"/>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61"/>
      <c r="BT385" s="61"/>
      <c r="BU385" s="61"/>
      <c r="BV385" s="61"/>
      <c r="BW385" s="61"/>
      <c r="BX385" s="61"/>
      <c r="BY385" s="61"/>
      <c r="BZ385" s="61"/>
    </row>
    <row r="386" spans="1:78" ht="12.75" customHeight="1" x14ac:dyDescent="0.2">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107"/>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61"/>
      <c r="BT386" s="61"/>
      <c r="BU386" s="61"/>
      <c r="BV386" s="61"/>
      <c r="BW386" s="61"/>
      <c r="BX386" s="61"/>
      <c r="BY386" s="61"/>
      <c r="BZ386" s="61"/>
    </row>
    <row r="387" spans="1:78" ht="12.75" customHeight="1" x14ac:dyDescent="0.2">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107"/>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61"/>
      <c r="BT387" s="61"/>
      <c r="BU387" s="61"/>
      <c r="BV387" s="61"/>
      <c r="BW387" s="61"/>
      <c r="BX387" s="61"/>
      <c r="BY387" s="61"/>
      <c r="BZ387" s="61"/>
    </row>
    <row r="388" spans="1:78" ht="12.75" customHeight="1" x14ac:dyDescent="0.2">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107"/>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61"/>
      <c r="BT388" s="61"/>
      <c r="BU388" s="61"/>
      <c r="BV388" s="61"/>
      <c r="BW388" s="61"/>
      <c r="BX388" s="61"/>
      <c r="BY388" s="61"/>
      <c r="BZ388" s="61"/>
    </row>
    <row r="389" spans="1:78" ht="12.75" customHeight="1" x14ac:dyDescent="0.2">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107"/>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61"/>
      <c r="BT389" s="61"/>
      <c r="BU389" s="61"/>
      <c r="BV389" s="61"/>
      <c r="BW389" s="61"/>
      <c r="BX389" s="61"/>
      <c r="BY389" s="61"/>
      <c r="BZ389" s="61"/>
    </row>
    <row r="390" spans="1:78" ht="12.75" customHeight="1" x14ac:dyDescent="0.2">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107"/>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61"/>
      <c r="BT390" s="61"/>
      <c r="BU390" s="61"/>
      <c r="BV390" s="61"/>
      <c r="BW390" s="61"/>
      <c r="BX390" s="61"/>
      <c r="BY390" s="61"/>
      <c r="BZ390" s="61"/>
    </row>
    <row r="391" spans="1:78" ht="12.75" customHeight="1" x14ac:dyDescent="0.2">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107"/>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61"/>
      <c r="BU391" s="61"/>
      <c r="BV391" s="61"/>
      <c r="BW391" s="61"/>
      <c r="BX391" s="61"/>
      <c r="BY391" s="61"/>
      <c r="BZ391" s="61"/>
    </row>
    <row r="392" spans="1:78" ht="12.75" customHeight="1" x14ac:dyDescent="0.2">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107"/>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61"/>
      <c r="BU392" s="61"/>
      <c r="BV392" s="61"/>
      <c r="BW392" s="61"/>
      <c r="BX392" s="61"/>
      <c r="BY392" s="61"/>
      <c r="BZ392" s="61"/>
    </row>
    <row r="393" spans="1:78" ht="12.75" customHeight="1" x14ac:dyDescent="0.2">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107"/>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61"/>
      <c r="BT393" s="61"/>
      <c r="BU393" s="61"/>
      <c r="BV393" s="61"/>
      <c r="BW393" s="61"/>
      <c r="BX393" s="61"/>
      <c r="BY393" s="61"/>
      <c r="BZ393" s="61"/>
    </row>
    <row r="394" spans="1:78" ht="12.75" customHeight="1" x14ac:dyDescent="0.2">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107"/>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row>
    <row r="395" spans="1:78" ht="12.75" customHeight="1" x14ac:dyDescent="0.2">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107"/>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row>
    <row r="396" spans="1:78" ht="12.75" customHeight="1" x14ac:dyDescent="0.2">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107"/>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61"/>
      <c r="BU396" s="61"/>
      <c r="BV396" s="61"/>
      <c r="BW396" s="61"/>
      <c r="BX396" s="61"/>
      <c r="BY396" s="61"/>
      <c r="BZ396" s="61"/>
    </row>
    <row r="397" spans="1:78" ht="12.75" customHeight="1" x14ac:dyDescent="0.2">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107"/>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61"/>
      <c r="BU397" s="61"/>
      <c r="BV397" s="61"/>
      <c r="BW397" s="61"/>
      <c r="BX397" s="61"/>
      <c r="BY397" s="61"/>
      <c r="BZ397" s="61"/>
    </row>
    <row r="398" spans="1:78" ht="12.75" customHeight="1" x14ac:dyDescent="0.2">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107"/>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61"/>
      <c r="BU398" s="61"/>
      <c r="BV398" s="61"/>
      <c r="BW398" s="61"/>
      <c r="BX398" s="61"/>
      <c r="BY398" s="61"/>
      <c r="BZ398" s="61"/>
    </row>
    <row r="399" spans="1:78" ht="12.75" customHeight="1" x14ac:dyDescent="0.2">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107"/>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61"/>
      <c r="BT399" s="61"/>
      <c r="BU399" s="61"/>
      <c r="BV399" s="61"/>
      <c r="BW399" s="61"/>
      <c r="BX399" s="61"/>
      <c r="BY399" s="61"/>
      <c r="BZ399" s="61"/>
    </row>
    <row r="400" spans="1:78" ht="12.75" customHeight="1" x14ac:dyDescent="0.2">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107"/>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61"/>
      <c r="BT400" s="61"/>
      <c r="BU400" s="61"/>
      <c r="BV400" s="61"/>
      <c r="BW400" s="61"/>
      <c r="BX400" s="61"/>
      <c r="BY400" s="61"/>
      <c r="BZ400" s="61"/>
    </row>
    <row r="401" spans="1:78" ht="12.75" customHeight="1" x14ac:dyDescent="0.2">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107"/>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61"/>
      <c r="BU401" s="61"/>
      <c r="BV401" s="61"/>
      <c r="BW401" s="61"/>
      <c r="BX401" s="61"/>
      <c r="BY401" s="61"/>
      <c r="BZ401" s="61"/>
    </row>
    <row r="402" spans="1:78" ht="12.75" customHeight="1" x14ac:dyDescent="0.2">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107"/>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61"/>
      <c r="BU402" s="61"/>
      <c r="BV402" s="61"/>
      <c r="BW402" s="61"/>
      <c r="BX402" s="61"/>
      <c r="BY402" s="61"/>
      <c r="BZ402" s="61"/>
    </row>
    <row r="403" spans="1:78" ht="12.75" customHeight="1" x14ac:dyDescent="0.2">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107"/>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61"/>
      <c r="BU403" s="61"/>
      <c r="BV403" s="61"/>
      <c r="BW403" s="61"/>
      <c r="BX403" s="61"/>
      <c r="BY403" s="61"/>
      <c r="BZ403" s="61"/>
    </row>
    <row r="404" spans="1:78" ht="12.75" customHeight="1" x14ac:dyDescent="0.2">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107"/>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61"/>
      <c r="BT404" s="61"/>
      <c r="BU404" s="61"/>
      <c r="BV404" s="61"/>
      <c r="BW404" s="61"/>
      <c r="BX404" s="61"/>
      <c r="BY404" s="61"/>
      <c r="BZ404" s="61"/>
    </row>
    <row r="405" spans="1:78" ht="12.75" customHeight="1" x14ac:dyDescent="0.2">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107"/>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61"/>
      <c r="BT405" s="61"/>
      <c r="BU405" s="61"/>
      <c r="BV405" s="61"/>
      <c r="BW405" s="61"/>
      <c r="BX405" s="61"/>
      <c r="BY405" s="61"/>
      <c r="BZ405" s="61"/>
    </row>
    <row r="406" spans="1:78" ht="12.75" customHeight="1" x14ac:dyDescent="0.2">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107"/>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61"/>
      <c r="BU406" s="61"/>
      <c r="BV406" s="61"/>
      <c r="BW406" s="61"/>
      <c r="BX406" s="61"/>
      <c r="BY406" s="61"/>
      <c r="BZ406" s="61"/>
    </row>
    <row r="407" spans="1:78" ht="12.75" customHeight="1" x14ac:dyDescent="0.2">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107"/>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61"/>
      <c r="BU407" s="61"/>
      <c r="BV407" s="61"/>
      <c r="BW407" s="61"/>
      <c r="BX407" s="61"/>
      <c r="BY407" s="61"/>
      <c r="BZ407" s="61"/>
    </row>
    <row r="408" spans="1:78" ht="12.75" customHeight="1" x14ac:dyDescent="0.2">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107"/>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61"/>
      <c r="BU408" s="61"/>
      <c r="BV408" s="61"/>
      <c r="BW408" s="61"/>
      <c r="BX408" s="61"/>
      <c r="BY408" s="61"/>
      <c r="BZ408" s="61"/>
    </row>
    <row r="409" spans="1:78" ht="12.75" customHeight="1" x14ac:dyDescent="0.2">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107"/>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61"/>
      <c r="BU409" s="61"/>
      <c r="BV409" s="61"/>
      <c r="BW409" s="61"/>
      <c r="BX409" s="61"/>
      <c r="BY409" s="61"/>
      <c r="BZ409" s="61"/>
    </row>
    <row r="410" spans="1:78" ht="12.75" customHeight="1" x14ac:dyDescent="0.2">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107"/>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61"/>
      <c r="BU410" s="61"/>
      <c r="BV410" s="61"/>
      <c r="BW410" s="61"/>
      <c r="BX410" s="61"/>
      <c r="BY410" s="61"/>
      <c r="BZ410" s="61"/>
    </row>
    <row r="411" spans="1:78" ht="12.75" customHeight="1" x14ac:dyDescent="0.2">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107"/>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61"/>
      <c r="BU411" s="61"/>
      <c r="BV411" s="61"/>
      <c r="BW411" s="61"/>
      <c r="BX411" s="61"/>
      <c r="BY411" s="61"/>
      <c r="BZ411" s="61"/>
    </row>
    <row r="412" spans="1:78" ht="12.75" customHeight="1" x14ac:dyDescent="0.2">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107"/>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s="61"/>
      <c r="BW412" s="61"/>
      <c r="BX412" s="61"/>
      <c r="BY412" s="61"/>
      <c r="BZ412" s="61"/>
    </row>
    <row r="413" spans="1:78" ht="12.75" customHeight="1" x14ac:dyDescent="0.2">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107"/>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61"/>
      <c r="BU413" s="61"/>
      <c r="BV413" s="61"/>
      <c r="BW413" s="61"/>
      <c r="BX413" s="61"/>
      <c r="BY413" s="61"/>
      <c r="BZ413" s="61"/>
    </row>
    <row r="414" spans="1:78" ht="12.75" customHeight="1" x14ac:dyDescent="0.2">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107"/>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61"/>
      <c r="BT414" s="61"/>
      <c r="BU414" s="61"/>
      <c r="BV414" s="61"/>
      <c r="BW414" s="61"/>
      <c r="BX414" s="61"/>
      <c r="BY414" s="61"/>
      <c r="BZ414" s="61"/>
    </row>
    <row r="415" spans="1:78" ht="12.75" customHeight="1" x14ac:dyDescent="0.2">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107"/>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61"/>
      <c r="BT415" s="61"/>
      <c r="BU415" s="61"/>
      <c r="BV415" s="61"/>
      <c r="BW415" s="61"/>
      <c r="BX415" s="61"/>
      <c r="BY415" s="61"/>
      <c r="BZ415" s="61"/>
    </row>
    <row r="416" spans="1:78" ht="12.75" customHeight="1" x14ac:dyDescent="0.2">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107"/>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61"/>
      <c r="BT416" s="61"/>
      <c r="BU416" s="61"/>
      <c r="BV416" s="61"/>
      <c r="BW416" s="61"/>
      <c r="BX416" s="61"/>
      <c r="BY416" s="61"/>
      <c r="BZ416" s="61"/>
    </row>
    <row r="417" spans="1:78" ht="12.75" customHeight="1" x14ac:dyDescent="0.2">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107"/>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61"/>
      <c r="BJ417" s="61"/>
      <c r="BK417" s="61"/>
      <c r="BL417" s="61"/>
      <c r="BM417" s="61"/>
      <c r="BN417" s="61"/>
      <c r="BO417" s="61"/>
      <c r="BP417" s="61"/>
      <c r="BQ417" s="61"/>
      <c r="BR417" s="61"/>
      <c r="BS417" s="61"/>
      <c r="BT417" s="61"/>
      <c r="BU417" s="61"/>
      <c r="BV417" s="61"/>
      <c r="BW417" s="61"/>
      <c r="BX417" s="61"/>
      <c r="BY417" s="61"/>
      <c r="BZ417" s="61"/>
    </row>
    <row r="418" spans="1:78" ht="12.75" customHeight="1" x14ac:dyDescent="0.2">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107"/>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61"/>
      <c r="BT418" s="61"/>
      <c r="BU418" s="61"/>
      <c r="BV418" s="61"/>
      <c r="BW418" s="61"/>
      <c r="BX418" s="61"/>
      <c r="BY418" s="61"/>
      <c r="BZ418" s="61"/>
    </row>
    <row r="419" spans="1:78" ht="12.75" customHeight="1" x14ac:dyDescent="0.2">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107"/>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61"/>
      <c r="BT419" s="61"/>
      <c r="BU419" s="61"/>
      <c r="BV419" s="61"/>
      <c r="BW419" s="61"/>
      <c r="BX419" s="61"/>
      <c r="BY419" s="61"/>
      <c r="BZ419" s="61"/>
    </row>
    <row r="420" spans="1:78" ht="12.75" customHeight="1" x14ac:dyDescent="0.2">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107"/>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61"/>
      <c r="BT420" s="61"/>
      <c r="BU420" s="61"/>
      <c r="BV420" s="61"/>
      <c r="BW420" s="61"/>
      <c r="BX420" s="61"/>
      <c r="BY420" s="61"/>
      <c r="BZ420" s="61"/>
    </row>
    <row r="421" spans="1:78" ht="12.75" customHeight="1" x14ac:dyDescent="0.2">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107"/>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61"/>
      <c r="BT421" s="61"/>
      <c r="BU421" s="61"/>
      <c r="BV421" s="61"/>
      <c r="BW421" s="61"/>
      <c r="BX421" s="61"/>
      <c r="BY421" s="61"/>
      <c r="BZ421" s="61"/>
    </row>
    <row r="422" spans="1:78" ht="12.75" customHeight="1" x14ac:dyDescent="0.2">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107"/>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61"/>
      <c r="BT422" s="61"/>
      <c r="BU422" s="61"/>
      <c r="BV422" s="61"/>
      <c r="BW422" s="61"/>
      <c r="BX422" s="61"/>
      <c r="BY422" s="61"/>
      <c r="BZ422" s="61"/>
    </row>
    <row r="423" spans="1:78" ht="12.75" customHeight="1" x14ac:dyDescent="0.2">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107"/>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61"/>
      <c r="BT423" s="61"/>
      <c r="BU423" s="61"/>
      <c r="BV423" s="61"/>
      <c r="BW423" s="61"/>
      <c r="BX423" s="61"/>
      <c r="BY423" s="61"/>
      <c r="BZ423" s="61"/>
    </row>
    <row r="424" spans="1:78" ht="12.75" customHeight="1" x14ac:dyDescent="0.2">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107"/>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61"/>
      <c r="BJ424" s="61"/>
      <c r="BK424" s="61"/>
      <c r="BL424" s="61"/>
      <c r="BM424" s="61"/>
      <c r="BN424" s="61"/>
      <c r="BO424" s="61"/>
      <c r="BP424" s="61"/>
      <c r="BQ424" s="61"/>
      <c r="BR424" s="61"/>
      <c r="BS424" s="61"/>
      <c r="BT424" s="61"/>
      <c r="BU424" s="61"/>
      <c r="BV424" s="61"/>
      <c r="BW424" s="61"/>
      <c r="BX424" s="61"/>
      <c r="BY424" s="61"/>
      <c r="BZ424" s="61"/>
    </row>
    <row r="425" spans="1:78" ht="12.75" customHeight="1" x14ac:dyDescent="0.2">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107"/>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61"/>
      <c r="BT425" s="61"/>
      <c r="BU425" s="61"/>
      <c r="BV425" s="61"/>
      <c r="BW425" s="61"/>
      <c r="BX425" s="61"/>
      <c r="BY425" s="61"/>
      <c r="BZ425" s="61"/>
    </row>
    <row r="426" spans="1:78" ht="12.75" customHeight="1" x14ac:dyDescent="0.2">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107"/>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61"/>
      <c r="BT426" s="61"/>
      <c r="BU426" s="61"/>
      <c r="BV426" s="61"/>
      <c r="BW426" s="61"/>
      <c r="BX426" s="61"/>
      <c r="BY426" s="61"/>
      <c r="BZ426" s="61"/>
    </row>
    <row r="427" spans="1:78" ht="12.75" customHeight="1" x14ac:dyDescent="0.2">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107"/>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61"/>
      <c r="BT427" s="61"/>
      <c r="BU427" s="61"/>
      <c r="BV427" s="61"/>
      <c r="BW427" s="61"/>
      <c r="BX427" s="61"/>
      <c r="BY427" s="61"/>
      <c r="BZ427" s="61"/>
    </row>
    <row r="428" spans="1:78" ht="12.75" customHeight="1" x14ac:dyDescent="0.2">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107"/>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61"/>
      <c r="BT428" s="61"/>
      <c r="BU428" s="61"/>
      <c r="BV428" s="61"/>
      <c r="BW428" s="61"/>
      <c r="BX428" s="61"/>
      <c r="BY428" s="61"/>
      <c r="BZ428" s="61"/>
    </row>
    <row r="429" spans="1:78" ht="12.75" customHeight="1" x14ac:dyDescent="0.2">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107"/>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61"/>
      <c r="BT429" s="61"/>
      <c r="BU429" s="61"/>
      <c r="BV429" s="61"/>
      <c r="BW429" s="61"/>
      <c r="BX429" s="61"/>
      <c r="BY429" s="61"/>
      <c r="BZ429" s="61"/>
    </row>
    <row r="430" spans="1:78" ht="12.75" customHeight="1" x14ac:dyDescent="0.2">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107"/>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61"/>
      <c r="BT430" s="61"/>
      <c r="BU430" s="61"/>
      <c r="BV430" s="61"/>
      <c r="BW430" s="61"/>
      <c r="BX430" s="61"/>
      <c r="BY430" s="61"/>
      <c r="BZ430" s="61"/>
    </row>
    <row r="431" spans="1:78" ht="12.75" customHeight="1" x14ac:dyDescent="0.2">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c r="AA431" s="61"/>
      <c r="AB431" s="61"/>
      <c r="AC431" s="61"/>
      <c r="AD431" s="61"/>
      <c r="AE431" s="61"/>
      <c r="AF431" s="61"/>
      <c r="AG431" s="61"/>
      <c r="AH431" s="107"/>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61"/>
      <c r="BT431" s="61"/>
      <c r="BU431" s="61"/>
      <c r="BV431" s="61"/>
      <c r="BW431" s="61"/>
      <c r="BX431" s="61"/>
      <c r="BY431" s="61"/>
      <c r="BZ431" s="61"/>
    </row>
    <row r="432" spans="1:78" ht="12.75" customHeight="1" x14ac:dyDescent="0.2">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c r="AA432" s="61"/>
      <c r="AB432" s="61"/>
      <c r="AC432" s="61"/>
      <c r="AD432" s="61"/>
      <c r="AE432" s="61"/>
      <c r="AF432" s="61"/>
      <c r="AG432" s="61"/>
      <c r="AH432" s="107"/>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row>
    <row r="433" spans="1:78" ht="12.75" customHeight="1" x14ac:dyDescent="0.2">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c r="AA433" s="61"/>
      <c r="AB433" s="61"/>
      <c r="AC433" s="61"/>
      <c r="AD433" s="61"/>
      <c r="AE433" s="61"/>
      <c r="AF433" s="61"/>
      <c r="AG433" s="61"/>
      <c r="AH433" s="107"/>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61"/>
      <c r="BT433" s="61"/>
      <c r="BU433" s="61"/>
      <c r="BV433" s="61"/>
      <c r="BW433" s="61"/>
      <c r="BX433" s="61"/>
      <c r="BY433" s="61"/>
      <c r="BZ433" s="61"/>
    </row>
    <row r="434" spans="1:78" ht="12.75" customHeight="1" x14ac:dyDescent="0.2">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c r="AA434" s="61"/>
      <c r="AB434" s="61"/>
      <c r="AC434" s="61"/>
      <c r="AD434" s="61"/>
      <c r="AE434" s="61"/>
      <c r="AF434" s="61"/>
      <c r="AG434" s="61"/>
      <c r="AH434" s="107"/>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61"/>
      <c r="BT434" s="61"/>
      <c r="BU434" s="61"/>
      <c r="BV434" s="61"/>
      <c r="BW434" s="61"/>
      <c r="BX434" s="61"/>
      <c r="BY434" s="61"/>
      <c r="BZ434" s="61"/>
    </row>
    <row r="435" spans="1:78" ht="12.75" customHeight="1" x14ac:dyDescent="0.2">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c r="AB435" s="61"/>
      <c r="AC435" s="61"/>
      <c r="AD435" s="61"/>
      <c r="AE435" s="61"/>
      <c r="AF435" s="61"/>
      <c r="AG435" s="61"/>
      <c r="AH435" s="107"/>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61"/>
      <c r="BT435" s="61"/>
      <c r="BU435" s="61"/>
      <c r="BV435" s="61"/>
      <c r="BW435" s="61"/>
      <c r="BX435" s="61"/>
      <c r="BY435" s="61"/>
      <c r="BZ435" s="61"/>
    </row>
    <row r="436" spans="1:78" ht="12.75" customHeight="1" x14ac:dyDescent="0.2">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c r="AA436" s="61"/>
      <c r="AB436" s="61"/>
      <c r="AC436" s="61"/>
      <c r="AD436" s="61"/>
      <c r="AE436" s="61"/>
      <c r="AF436" s="61"/>
      <c r="AG436" s="61"/>
      <c r="AH436" s="107"/>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61"/>
      <c r="BT436" s="61"/>
      <c r="BU436" s="61"/>
      <c r="BV436" s="61"/>
      <c r="BW436" s="61"/>
      <c r="BX436" s="61"/>
      <c r="BY436" s="61"/>
      <c r="BZ436" s="61"/>
    </row>
    <row r="437" spans="1:78" ht="12.75" customHeight="1" x14ac:dyDescent="0.2">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c r="AA437" s="61"/>
      <c r="AB437" s="61"/>
      <c r="AC437" s="61"/>
      <c r="AD437" s="61"/>
      <c r="AE437" s="61"/>
      <c r="AF437" s="61"/>
      <c r="AG437" s="61"/>
      <c r="AH437" s="107"/>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61"/>
      <c r="BT437" s="61"/>
      <c r="BU437" s="61"/>
      <c r="BV437" s="61"/>
      <c r="BW437" s="61"/>
      <c r="BX437" s="61"/>
      <c r="BY437" s="61"/>
      <c r="BZ437" s="61"/>
    </row>
    <row r="438" spans="1:78" ht="12.75" customHeight="1" x14ac:dyDescent="0.2">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c r="AA438" s="61"/>
      <c r="AB438" s="61"/>
      <c r="AC438" s="61"/>
      <c r="AD438" s="61"/>
      <c r="AE438" s="61"/>
      <c r="AF438" s="61"/>
      <c r="AG438" s="61"/>
      <c r="AH438" s="107"/>
      <c r="AI438" s="61"/>
      <c r="AJ438" s="61"/>
      <c r="AK438" s="61"/>
      <c r="AL438" s="61"/>
      <c r="AM438" s="61"/>
      <c r="AN438" s="61"/>
      <c r="AO438" s="61"/>
      <c r="AP438" s="61"/>
      <c r="AQ438" s="61"/>
      <c r="AR438" s="61"/>
      <c r="AS438" s="61"/>
      <c r="AT438" s="61"/>
      <c r="AU438" s="61"/>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61"/>
      <c r="BT438" s="61"/>
      <c r="BU438" s="61"/>
      <c r="BV438" s="61"/>
      <c r="BW438" s="61"/>
      <c r="BX438" s="61"/>
      <c r="BY438" s="61"/>
      <c r="BZ438" s="61"/>
    </row>
    <row r="439" spans="1:78" ht="12.75" customHeight="1" x14ac:dyDescent="0.2">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c r="AA439" s="61"/>
      <c r="AB439" s="61"/>
      <c r="AC439" s="61"/>
      <c r="AD439" s="61"/>
      <c r="AE439" s="61"/>
      <c r="AF439" s="61"/>
      <c r="AG439" s="61"/>
      <c r="AH439" s="107"/>
      <c r="AI439" s="61"/>
      <c r="AJ439" s="61"/>
      <c r="AK439" s="61"/>
      <c r="AL439" s="61"/>
      <c r="AM439" s="61"/>
      <c r="AN439" s="61"/>
      <c r="AO439" s="61"/>
      <c r="AP439" s="61"/>
      <c r="AQ439" s="61"/>
      <c r="AR439" s="61"/>
      <c r="AS439" s="61"/>
      <c r="AT439" s="61"/>
      <c r="AU439" s="61"/>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61"/>
      <c r="BT439" s="61"/>
      <c r="BU439" s="61"/>
      <c r="BV439" s="61"/>
      <c r="BW439" s="61"/>
      <c r="BX439" s="61"/>
      <c r="BY439" s="61"/>
      <c r="BZ439" s="61"/>
    </row>
    <row r="440" spans="1:78" ht="12.75" customHeight="1" x14ac:dyDescent="0.2">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c r="AA440" s="61"/>
      <c r="AB440" s="61"/>
      <c r="AC440" s="61"/>
      <c r="AD440" s="61"/>
      <c r="AE440" s="61"/>
      <c r="AF440" s="61"/>
      <c r="AG440" s="61"/>
      <c r="AH440" s="107"/>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61"/>
      <c r="BT440" s="61"/>
      <c r="BU440" s="61"/>
      <c r="BV440" s="61"/>
      <c r="BW440" s="61"/>
      <c r="BX440" s="61"/>
      <c r="BY440" s="61"/>
      <c r="BZ440" s="61"/>
    </row>
    <row r="441" spans="1:78" ht="12.75" customHeight="1" x14ac:dyDescent="0.2">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c r="AA441" s="61"/>
      <c r="AB441" s="61"/>
      <c r="AC441" s="61"/>
      <c r="AD441" s="61"/>
      <c r="AE441" s="61"/>
      <c r="AF441" s="61"/>
      <c r="AG441" s="61"/>
      <c r="AH441" s="107"/>
      <c r="AI441" s="61"/>
      <c r="AJ441" s="61"/>
      <c r="AK441" s="61"/>
      <c r="AL441" s="61"/>
      <c r="AM441" s="61"/>
      <c r="AN441" s="61"/>
      <c r="AO441" s="61"/>
      <c r="AP441" s="61"/>
      <c r="AQ441" s="61"/>
      <c r="AR441" s="61"/>
      <c r="AS441" s="61"/>
      <c r="AT441" s="61"/>
      <c r="AU441" s="61"/>
      <c r="AV441" s="61"/>
      <c r="AW441" s="61"/>
      <c r="AX441" s="61"/>
      <c r="AY441" s="61"/>
      <c r="AZ441" s="61"/>
      <c r="BA441" s="61"/>
      <c r="BB441" s="61"/>
      <c r="BC441" s="61"/>
      <c r="BD441" s="61"/>
      <c r="BE441" s="61"/>
      <c r="BF441" s="61"/>
      <c r="BG441" s="61"/>
      <c r="BH441" s="61"/>
      <c r="BI441" s="61"/>
      <c r="BJ441" s="61"/>
      <c r="BK441" s="61"/>
      <c r="BL441" s="61"/>
      <c r="BM441" s="61"/>
      <c r="BN441" s="61"/>
      <c r="BO441" s="61"/>
      <c r="BP441" s="61"/>
      <c r="BQ441" s="61"/>
      <c r="BR441" s="61"/>
      <c r="BS441" s="61"/>
      <c r="BT441" s="61"/>
      <c r="BU441" s="61"/>
      <c r="BV441" s="61"/>
      <c r="BW441" s="61"/>
      <c r="BX441" s="61"/>
      <c r="BY441" s="61"/>
      <c r="BZ441" s="61"/>
    </row>
    <row r="442" spans="1:78" ht="12.75" customHeight="1" x14ac:dyDescent="0.2">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c r="AA442" s="61"/>
      <c r="AB442" s="61"/>
      <c r="AC442" s="61"/>
      <c r="AD442" s="61"/>
      <c r="AE442" s="61"/>
      <c r="AF442" s="61"/>
      <c r="AG442" s="61"/>
      <c r="AH442" s="107"/>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61"/>
      <c r="BT442" s="61"/>
      <c r="BU442" s="61"/>
      <c r="BV442" s="61"/>
      <c r="BW442" s="61"/>
      <c r="BX442" s="61"/>
      <c r="BY442" s="61"/>
      <c r="BZ442" s="61"/>
    </row>
    <row r="443" spans="1:78" ht="12.75" customHeight="1" x14ac:dyDescent="0.2">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c r="AA443" s="61"/>
      <c r="AB443" s="61"/>
      <c r="AC443" s="61"/>
      <c r="AD443" s="61"/>
      <c r="AE443" s="61"/>
      <c r="AF443" s="61"/>
      <c r="AG443" s="61"/>
      <c r="AH443" s="107"/>
      <c r="AI443" s="61"/>
      <c r="AJ443" s="61"/>
      <c r="AK443" s="61"/>
      <c r="AL443" s="61"/>
      <c r="AM443" s="61"/>
      <c r="AN443" s="61"/>
      <c r="AO443" s="61"/>
      <c r="AP443" s="61"/>
      <c r="AQ443" s="61"/>
      <c r="AR443" s="61"/>
      <c r="AS443" s="61"/>
      <c r="AT443" s="61"/>
      <c r="AU443" s="61"/>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61"/>
      <c r="BT443" s="61"/>
      <c r="BU443" s="61"/>
      <c r="BV443" s="61"/>
      <c r="BW443" s="61"/>
      <c r="BX443" s="61"/>
      <c r="BY443" s="61"/>
      <c r="BZ443" s="61"/>
    </row>
    <row r="444" spans="1:78" ht="12.75" customHeight="1" x14ac:dyDescent="0.2">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107"/>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61"/>
      <c r="BT444" s="61"/>
      <c r="BU444" s="61"/>
      <c r="BV444" s="61"/>
      <c r="BW444" s="61"/>
      <c r="BX444" s="61"/>
      <c r="BY444" s="61"/>
      <c r="BZ444" s="61"/>
    </row>
    <row r="445" spans="1:78" ht="12.75" customHeight="1" x14ac:dyDescent="0.2">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107"/>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61"/>
      <c r="BT445" s="61"/>
      <c r="BU445" s="61"/>
      <c r="BV445" s="61"/>
      <c r="BW445" s="61"/>
      <c r="BX445" s="61"/>
      <c r="BY445" s="61"/>
      <c r="BZ445" s="61"/>
    </row>
    <row r="446" spans="1:78" ht="12.75" customHeight="1" x14ac:dyDescent="0.2">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107"/>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row>
    <row r="447" spans="1:78" ht="12.75" customHeight="1" x14ac:dyDescent="0.2">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107"/>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s="61"/>
      <c r="BW447" s="61"/>
      <c r="BX447" s="61"/>
      <c r="BY447" s="61"/>
      <c r="BZ447" s="61"/>
    </row>
    <row r="448" spans="1:78" ht="12.75" customHeight="1" x14ac:dyDescent="0.2">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107"/>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61"/>
      <c r="BT448" s="61"/>
      <c r="BU448" s="61"/>
      <c r="BV448" s="61"/>
      <c r="BW448" s="61"/>
      <c r="BX448" s="61"/>
      <c r="BY448" s="61"/>
      <c r="BZ448" s="61"/>
    </row>
    <row r="449" spans="1:78" ht="12.75" customHeight="1" x14ac:dyDescent="0.2">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107"/>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61"/>
      <c r="BT449" s="61"/>
      <c r="BU449" s="61"/>
      <c r="BV449" s="61"/>
      <c r="BW449" s="61"/>
      <c r="BX449" s="61"/>
      <c r="BY449" s="61"/>
      <c r="BZ449" s="61"/>
    </row>
    <row r="450" spans="1:78" ht="12.75" customHeight="1" x14ac:dyDescent="0.2">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107"/>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61"/>
      <c r="BU450" s="61"/>
      <c r="BV450" s="61"/>
      <c r="BW450" s="61"/>
      <c r="BX450" s="61"/>
      <c r="BY450" s="61"/>
      <c r="BZ450" s="61"/>
    </row>
    <row r="451" spans="1:78" ht="12.75" customHeight="1" x14ac:dyDescent="0.2">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107"/>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61"/>
      <c r="BT451" s="61"/>
      <c r="BU451" s="61"/>
      <c r="BV451" s="61"/>
      <c r="BW451" s="61"/>
      <c r="BX451" s="61"/>
      <c r="BY451" s="61"/>
      <c r="BZ451" s="61"/>
    </row>
    <row r="452" spans="1:78" ht="12.75" customHeight="1" x14ac:dyDescent="0.2">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107"/>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61"/>
      <c r="BT452" s="61"/>
      <c r="BU452" s="61"/>
      <c r="BV452" s="61"/>
      <c r="BW452" s="61"/>
      <c r="BX452" s="61"/>
      <c r="BY452" s="61"/>
      <c r="BZ452" s="61"/>
    </row>
    <row r="453" spans="1:78" ht="12.75" customHeight="1" x14ac:dyDescent="0.2">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107"/>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61"/>
      <c r="BT453" s="61"/>
      <c r="BU453" s="61"/>
      <c r="BV453" s="61"/>
      <c r="BW453" s="61"/>
      <c r="BX453" s="61"/>
      <c r="BY453" s="61"/>
      <c r="BZ453" s="61"/>
    </row>
    <row r="454" spans="1:78" ht="12.75" customHeight="1" x14ac:dyDescent="0.2">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107"/>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61"/>
      <c r="BT454" s="61"/>
      <c r="BU454" s="61"/>
      <c r="BV454" s="61"/>
      <c r="BW454" s="61"/>
      <c r="BX454" s="61"/>
      <c r="BY454" s="61"/>
      <c r="BZ454" s="61"/>
    </row>
    <row r="455" spans="1:78" ht="12.75" customHeight="1" x14ac:dyDescent="0.2">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107"/>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61"/>
      <c r="BT455" s="61"/>
      <c r="BU455" s="61"/>
      <c r="BV455" s="61"/>
      <c r="BW455" s="61"/>
      <c r="BX455" s="61"/>
      <c r="BY455" s="61"/>
      <c r="BZ455" s="61"/>
    </row>
    <row r="456" spans="1:78" ht="12.75" customHeight="1" x14ac:dyDescent="0.2">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107"/>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61"/>
      <c r="BT456" s="61"/>
      <c r="BU456" s="61"/>
      <c r="BV456" s="61"/>
      <c r="BW456" s="61"/>
      <c r="BX456" s="61"/>
      <c r="BY456" s="61"/>
      <c r="BZ456" s="61"/>
    </row>
    <row r="457" spans="1:78" ht="12.75" customHeight="1" x14ac:dyDescent="0.2">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107"/>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s="61"/>
      <c r="BW457" s="61"/>
      <c r="BX457" s="61"/>
      <c r="BY457" s="61"/>
      <c r="BZ457" s="61"/>
    </row>
    <row r="458" spans="1:78" ht="12.75" customHeight="1" x14ac:dyDescent="0.2">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107"/>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61"/>
      <c r="BT458" s="61"/>
      <c r="BU458" s="61"/>
      <c r="BV458" s="61"/>
      <c r="BW458" s="61"/>
      <c r="BX458" s="61"/>
      <c r="BY458" s="61"/>
      <c r="BZ458" s="61"/>
    </row>
    <row r="459" spans="1:78" ht="12.75" customHeight="1" x14ac:dyDescent="0.2">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107"/>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61"/>
      <c r="BU459" s="61"/>
      <c r="BV459" s="61"/>
      <c r="BW459" s="61"/>
      <c r="BX459" s="61"/>
      <c r="BY459" s="61"/>
      <c r="BZ459" s="61"/>
    </row>
    <row r="460" spans="1:78" ht="12.75" customHeight="1" x14ac:dyDescent="0.2">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107"/>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s="61"/>
      <c r="BW460" s="61"/>
      <c r="BX460" s="61"/>
      <c r="BY460" s="61"/>
      <c r="BZ460" s="61"/>
    </row>
    <row r="461" spans="1:78" ht="12.75" customHeight="1" x14ac:dyDescent="0.2">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107"/>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61"/>
      <c r="BU461" s="61"/>
      <c r="BV461" s="61"/>
      <c r="BW461" s="61"/>
      <c r="BX461" s="61"/>
      <c r="BY461" s="61"/>
      <c r="BZ461" s="61"/>
    </row>
    <row r="462" spans="1:78" ht="12.75" customHeight="1" x14ac:dyDescent="0.2">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107"/>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61"/>
      <c r="BU462" s="61"/>
      <c r="BV462" s="61"/>
      <c r="BW462" s="61"/>
      <c r="BX462" s="61"/>
      <c r="BY462" s="61"/>
      <c r="BZ462" s="61"/>
    </row>
    <row r="463" spans="1:78" ht="12.75" customHeight="1" x14ac:dyDescent="0.2">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107"/>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61"/>
      <c r="BU463" s="61"/>
      <c r="BV463" s="61"/>
      <c r="BW463" s="61"/>
      <c r="BX463" s="61"/>
      <c r="BY463" s="61"/>
      <c r="BZ463" s="61"/>
    </row>
    <row r="464" spans="1:78" ht="12.75" customHeight="1" x14ac:dyDescent="0.2">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107"/>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61"/>
      <c r="BU464" s="61"/>
      <c r="BV464" s="61"/>
      <c r="BW464" s="61"/>
      <c r="BX464" s="61"/>
      <c r="BY464" s="61"/>
      <c r="BZ464" s="61"/>
    </row>
    <row r="465" spans="1:78" ht="12.75" customHeight="1" x14ac:dyDescent="0.2">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107"/>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row>
    <row r="466" spans="1:78" ht="12.75" customHeight="1" x14ac:dyDescent="0.2">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107"/>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61"/>
      <c r="BU466" s="61"/>
      <c r="BV466" s="61"/>
      <c r="BW466" s="61"/>
      <c r="BX466" s="61"/>
      <c r="BY466" s="61"/>
      <c r="BZ466" s="61"/>
    </row>
    <row r="467" spans="1:78" ht="12.75" customHeight="1" x14ac:dyDescent="0.2">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107"/>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61"/>
      <c r="BU467" s="61"/>
      <c r="BV467" s="61"/>
      <c r="BW467" s="61"/>
      <c r="BX467" s="61"/>
      <c r="BY467" s="61"/>
      <c r="BZ467" s="61"/>
    </row>
    <row r="468" spans="1:78" ht="12.75" customHeight="1" x14ac:dyDescent="0.2">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107"/>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row>
    <row r="469" spans="1:78" ht="12.75" customHeight="1" x14ac:dyDescent="0.2">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107"/>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row>
    <row r="470" spans="1:78" ht="12.75" customHeight="1" x14ac:dyDescent="0.2">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107"/>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row>
    <row r="471" spans="1:78" ht="12.75" customHeight="1" x14ac:dyDescent="0.2">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107"/>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row>
    <row r="472" spans="1:78" ht="12.75" customHeight="1" x14ac:dyDescent="0.2">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107"/>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row>
    <row r="473" spans="1:78" ht="12.75" customHeight="1" x14ac:dyDescent="0.2">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107"/>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row>
    <row r="474" spans="1:78" ht="12.75" customHeight="1" x14ac:dyDescent="0.2">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107"/>
      <c r="AI474" s="61"/>
      <c r="AJ474" s="61"/>
      <c r="AK474" s="61"/>
      <c r="AL474" s="61"/>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row>
    <row r="475" spans="1:78" ht="12.75" customHeight="1" x14ac:dyDescent="0.2">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107"/>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row>
    <row r="476" spans="1:78" ht="12.75" customHeight="1" x14ac:dyDescent="0.2">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107"/>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row>
    <row r="477" spans="1:78" ht="12.75" customHeight="1" x14ac:dyDescent="0.2">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107"/>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row>
    <row r="478" spans="1:78" ht="12.75" customHeight="1" x14ac:dyDescent="0.2">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107"/>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row>
    <row r="479" spans="1:78" ht="12.75" customHeight="1" x14ac:dyDescent="0.2">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107"/>
      <c r="AI479" s="61"/>
      <c r="AJ479" s="61"/>
      <c r="AK479" s="61"/>
      <c r="AL479" s="61"/>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row>
    <row r="480" spans="1:78" ht="12.75" customHeight="1" x14ac:dyDescent="0.2">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107"/>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row>
    <row r="481" spans="1:78" ht="12.75" customHeight="1" x14ac:dyDescent="0.2">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107"/>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row>
    <row r="482" spans="1:78" ht="12.75" customHeight="1" x14ac:dyDescent="0.2">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107"/>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row>
    <row r="483" spans="1:78" ht="12.75" customHeight="1" x14ac:dyDescent="0.2">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107"/>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row>
    <row r="484" spans="1:78" ht="12.75" customHeight="1" x14ac:dyDescent="0.2">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c r="AB484" s="61"/>
      <c r="AC484" s="61"/>
      <c r="AD484" s="61"/>
      <c r="AE484" s="61"/>
      <c r="AF484" s="61"/>
      <c r="AG484" s="61"/>
      <c r="AH484" s="107"/>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row>
    <row r="485" spans="1:78" ht="12.75" customHeight="1" x14ac:dyDescent="0.2">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c r="AA485" s="61"/>
      <c r="AB485" s="61"/>
      <c r="AC485" s="61"/>
      <c r="AD485" s="61"/>
      <c r="AE485" s="61"/>
      <c r="AF485" s="61"/>
      <c r="AG485" s="61"/>
      <c r="AH485" s="107"/>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row>
    <row r="486" spans="1:78" ht="12.75" customHeight="1" x14ac:dyDescent="0.2">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c r="AB486" s="61"/>
      <c r="AC486" s="61"/>
      <c r="AD486" s="61"/>
      <c r="AE486" s="61"/>
      <c r="AF486" s="61"/>
      <c r="AG486" s="61"/>
      <c r="AH486" s="107"/>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row>
    <row r="487" spans="1:78" ht="12.75" customHeight="1" x14ac:dyDescent="0.2">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c r="AA487" s="61"/>
      <c r="AB487" s="61"/>
      <c r="AC487" s="61"/>
      <c r="AD487" s="61"/>
      <c r="AE487" s="61"/>
      <c r="AF487" s="61"/>
      <c r="AG487" s="61"/>
      <c r="AH487" s="107"/>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row>
    <row r="488" spans="1:78" ht="12.75" customHeight="1" x14ac:dyDescent="0.2">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c r="AC488" s="61"/>
      <c r="AD488" s="61"/>
      <c r="AE488" s="61"/>
      <c r="AF488" s="61"/>
      <c r="AG488" s="61"/>
      <c r="AH488" s="107"/>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row>
    <row r="489" spans="1:78" ht="12.75" customHeight="1" x14ac:dyDescent="0.2">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c r="AA489" s="61"/>
      <c r="AB489" s="61"/>
      <c r="AC489" s="61"/>
      <c r="AD489" s="61"/>
      <c r="AE489" s="61"/>
      <c r="AF489" s="61"/>
      <c r="AG489" s="61"/>
      <c r="AH489" s="107"/>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row>
    <row r="490" spans="1:78" ht="12.75" customHeight="1" x14ac:dyDescent="0.2">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c r="AA490" s="61"/>
      <c r="AB490" s="61"/>
      <c r="AC490" s="61"/>
      <c r="AD490" s="61"/>
      <c r="AE490" s="61"/>
      <c r="AF490" s="61"/>
      <c r="AG490" s="61"/>
      <c r="AH490" s="107"/>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row>
    <row r="491" spans="1:78" ht="12.75" customHeight="1" x14ac:dyDescent="0.2">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c r="AA491" s="61"/>
      <c r="AB491" s="61"/>
      <c r="AC491" s="61"/>
      <c r="AD491" s="61"/>
      <c r="AE491" s="61"/>
      <c r="AF491" s="61"/>
      <c r="AG491" s="61"/>
      <c r="AH491" s="107"/>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row>
    <row r="492" spans="1:78" ht="12.75" customHeight="1" x14ac:dyDescent="0.2">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c r="AB492" s="61"/>
      <c r="AC492" s="61"/>
      <c r="AD492" s="61"/>
      <c r="AE492" s="61"/>
      <c r="AF492" s="61"/>
      <c r="AG492" s="61"/>
      <c r="AH492" s="107"/>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row>
    <row r="493" spans="1:78" ht="12.75" customHeight="1" x14ac:dyDescent="0.2">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c r="AA493" s="61"/>
      <c r="AB493" s="61"/>
      <c r="AC493" s="61"/>
      <c r="AD493" s="61"/>
      <c r="AE493" s="61"/>
      <c r="AF493" s="61"/>
      <c r="AG493" s="61"/>
      <c r="AH493" s="107"/>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row>
    <row r="494" spans="1:78" ht="12.75" customHeight="1" x14ac:dyDescent="0.2">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c r="AB494" s="61"/>
      <c r="AC494" s="61"/>
      <c r="AD494" s="61"/>
      <c r="AE494" s="61"/>
      <c r="AF494" s="61"/>
      <c r="AG494" s="61"/>
      <c r="AH494" s="107"/>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row>
    <row r="495" spans="1:78" ht="12.75" customHeight="1" x14ac:dyDescent="0.2">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c r="AG495" s="61"/>
      <c r="AH495" s="107"/>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row>
    <row r="496" spans="1:78" ht="12.75" customHeight="1" x14ac:dyDescent="0.2">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107"/>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row>
    <row r="497" spans="1:78" ht="12.75" customHeight="1" x14ac:dyDescent="0.2">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c r="AB497" s="61"/>
      <c r="AC497" s="61"/>
      <c r="AD497" s="61"/>
      <c r="AE497" s="61"/>
      <c r="AF497" s="61"/>
      <c r="AG497" s="61"/>
      <c r="AH497" s="107"/>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row>
    <row r="498" spans="1:78" ht="12.75" customHeight="1" x14ac:dyDescent="0.2">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c r="AB498" s="61"/>
      <c r="AC498" s="61"/>
      <c r="AD498" s="61"/>
      <c r="AE498" s="61"/>
      <c r="AF498" s="61"/>
      <c r="AG498" s="61"/>
      <c r="AH498" s="107"/>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row>
    <row r="499" spans="1:78" ht="12.75" customHeight="1" x14ac:dyDescent="0.2">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c r="AA499" s="61"/>
      <c r="AB499" s="61"/>
      <c r="AC499" s="61"/>
      <c r="AD499" s="61"/>
      <c r="AE499" s="61"/>
      <c r="AF499" s="61"/>
      <c r="AG499" s="61"/>
      <c r="AH499" s="107"/>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row>
    <row r="500" spans="1:78" ht="12.75" customHeight="1" x14ac:dyDescent="0.2">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107"/>
      <c r="AI500" s="61"/>
      <c r="AJ500" s="61"/>
      <c r="AK500" s="61"/>
      <c r="AL500" s="6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row>
    <row r="501" spans="1:78" ht="12.75" customHeight="1" x14ac:dyDescent="0.2">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c r="AA501" s="61"/>
      <c r="AB501" s="61"/>
      <c r="AC501" s="61"/>
      <c r="AD501" s="61"/>
      <c r="AE501" s="61"/>
      <c r="AF501" s="61"/>
      <c r="AG501" s="61"/>
      <c r="AH501" s="107"/>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61"/>
      <c r="BT501" s="61"/>
      <c r="BU501" s="61"/>
      <c r="BV501" s="61"/>
      <c r="BW501" s="61"/>
      <c r="BX501" s="61"/>
      <c r="BY501" s="61"/>
      <c r="BZ501" s="61"/>
    </row>
    <row r="502" spans="1:78" ht="12.75" customHeight="1" x14ac:dyDescent="0.2">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c r="AA502" s="61"/>
      <c r="AB502" s="61"/>
      <c r="AC502" s="61"/>
      <c r="AD502" s="61"/>
      <c r="AE502" s="61"/>
      <c r="AF502" s="61"/>
      <c r="AG502" s="61"/>
      <c r="AH502" s="107"/>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61"/>
      <c r="BT502" s="61"/>
      <c r="BU502" s="61"/>
      <c r="BV502" s="61"/>
      <c r="BW502" s="61"/>
      <c r="BX502" s="61"/>
      <c r="BY502" s="61"/>
      <c r="BZ502" s="61"/>
    </row>
    <row r="503" spans="1:78" ht="12.75" customHeight="1" x14ac:dyDescent="0.2">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c r="AG503" s="61"/>
      <c r="AH503" s="107"/>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61"/>
      <c r="BT503" s="61"/>
      <c r="BU503" s="61"/>
      <c r="BV503" s="61"/>
      <c r="BW503" s="61"/>
      <c r="BX503" s="61"/>
      <c r="BY503" s="61"/>
      <c r="BZ503" s="61"/>
    </row>
    <row r="504" spans="1:78" ht="12.75" customHeight="1" x14ac:dyDescent="0.2">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c r="AB504" s="61"/>
      <c r="AC504" s="61"/>
      <c r="AD504" s="61"/>
      <c r="AE504" s="61"/>
      <c r="AF504" s="61"/>
      <c r="AG504" s="61"/>
      <c r="AH504" s="107"/>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row>
    <row r="505" spans="1:78" ht="12.75" customHeight="1" x14ac:dyDescent="0.2">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c r="AB505" s="61"/>
      <c r="AC505" s="61"/>
      <c r="AD505" s="61"/>
      <c r="AE505" s="61"/>
      <c r="AF505" s="61"/>
      <c r="AG505" s="61"/>
      <c r="AH505" s="107"/>
      <c r="AI505" s="61"/>
      <c r="AJ505" s="61"/>
      <c r="AK505" s="61"/>
      <c r="AL505" s="61"/>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row>
    <row r="506" spans="1:78" ht="12.75" customHeight="1" x14ac:dyDescent="0.2">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c r="AA506" s="61"/>
      <c r="AB506" s="61"/>
      <c r="AC506" s="61"/>
      <c r="AD506" s="61"/>
      <c r="AE506" s="61"/>
      <c r="AF506" s="61"/>
      <c r="AG506" s="61"/>
      <c r="AH506" s="107"/>
      <c r="AI506" s="61"/>
      <c r="AJ506" s="61"/>
      <c r="AK506" s="61"/>
      <c r="AL506" s="61"/>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s="61"/>
      <c r="BW506" s="61"/>
      <c r="BX506" s="61"/>
      <c r="BY506" s="61"/>
      <c r="BZ506" s="61"/>
    </row>
    <row r="507" spans="1:78" ht="12.75" customHeight="1" x14ac:dyDescent="0.2">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c r="AA507" s="61"/>
      <c r="AB507" s="61"/>
      <c r="AC507" s="61"/>
      <c r="AD507" s="61"/>
      <c r="AE507" s="61"/>
      <c r="AF507" s="61"/>
      <c r="AG507" s="61"/>
      <c r="AH507" s="107"/>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row>
    <row r="508" spans="1:78" ht="12.75" customHeight="1" x14ac:dyDescent="0.2">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c r="AA508" s="61"/>
      <c r="AB508" s="61"/>
      <c r="AC508" s="61"/>
      <c r="AD508" s="61"/>
      <c r="AE508" s="61"/>
      <c r="AF508" s="61"/>
      <c r="AG508" s="61"/>
      <c r="AH508" s="107"/>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row>
    <row r="509" spans="1:78" ht="12.75" customHeight="1" x14ac:dyDescent="0.2">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c r="AG509" s="61"/>
      <c r="AH509" s="107"/>
      <c r="AI509" s="61"/>
      <c r="AJ509" s="61"/>
      <c r="AK509" s="61"/>
      <c r="AL509" s="61"/>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row>
    <row r="510" spans="1:78" ht="12.75" customHeight="1" x14ac:dyDescent="0.2">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c r="AA510" s="61"/>
      <c r="AB510" s="61"/>
      <c r="AC510" s="61"/>
      <c r="AD510" s="61"/>
      <c r="AE510" s="61"/>
      <c r="AF510" s="61"/>
      <c r="AG510" s="61"/>
      <c r="AH510" s="107"/>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row>
    <row r="511" spans="1:78" ht="12.75" customHeight="1" x14ac:dyDescent="0.2">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c r="AA511" s="61"/>
      <c r="AB511" s="61"/>
      <c r="AC511" s="61"/>
      <c r="AD511" s="61"/>
      <c r="AE511" s="61"/>
      <c r="AF511" s="61"/>
      <c r="AG511" s="61"/>
      <c r="AH511" s="107"/>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row>
    <row r="512" spans="1:78" ht="12.75" customHeight="1" x14ac:dyDescent="0.2">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c r="AA512" s="61"/>
      <c r="AB512" s="61"/>
      <c r="AC512" s="61"/>
      <c r="AD512" s="61"/>
      <c r="AE512" s="61"/>
      <c r="AF512" s="61"/>
      <c r="AG512" s="61"/>
      <c r="AH512" s="107"/>
      <c r="AI512" s="61"/>
      <c r="AJ512" s="61"/>
      <c r="AK512" s="61"/>
      <c r="AL512" s="61"/>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row>
    <row r="513" spans="1:78" ht="12.75" customHeight="1" x14ac:dyDescent="0.2">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c r="AB513" s="61"/>
      <c r="AC513" s="61"/>
      <c r="AD513" s="61"/>
      <c r="AE513" s="61"/>
      <c r="AF513" s="61"/>
      <c r="AG513" s="61"/>
      <c r="AH513" s="107"/>
      <c r="AI513" s="61"/>
      <c r="AJ513" s="61"/>
      <c r="AK513" s="61"/>
      <c r="AL513" s="61"/>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row>
    <row r="514" spans="1:78" ht="12.75" customHeight="1" x14ac:dyDescent="0.2">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c r="AA514" s="61"/>
      <c r="AB514" s="61"/>
      <c r="AC514" s="61"/>
      <c r="AD514" s="61"/>
      <c r="AE514" s="61"/>
      <c r="AF514" s="61"/>
      <c r="AG514" s="61"/>
      <c r="AH514" s="107"/>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row>
    <row r="515" spans="1:78" ht="12.75" customHeight="1" x14ac:dyDescent="0.2">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c r="AG515" s="61"/>
      <c r="AH515" s="107"/>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row>
    <row r="516" spans="1:78" ht="12.75" customHeight="1" x14ac:dyDescent="0.2">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c r="AG516" s="61"/>
      <c r="AH516" s="107"/>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row>
    <row r="517" spans="1:78" ht="12.75" customHeight="1" x14ac:dyDescent="0.2">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c r="AA517" s="61"/>
      <c r="AB517" s="61"/>
      <c r="AC517" s="61"/>
      <c r="AD517" s="61"/>
      <c r="AE517" s="61"/>
      <c r="AF517" s="61"/>
      <c r="AG517" s="61"/>
      <c r="AH517" s="107"/>
      <c r="AI517" s="61"/>
      <c r="AJ517" s="61"/>
      <c r="AK517" s="61"/>
      <c r="AL517" s="61"/>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row>
    <row r="518" spans="1:78" ht="12.75" customHeight="1" x14ac:dyDescent="0.2">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c r="AA518" s="61"/>
      <c r="AB518" s="61"/>
      <c r="AC518" s="61"/>
      <c r="AD518" s="61"/>
      <c r="AE518" s="61"/>
      <c r="AF518" s="61"/>
      <c r="AG518" s="61"/>
      <c r="AH518" s="107"/>
      <c r="AI518" s="61"/>
      <c r="AJ518" s="61"/>
      <c r="AK518" s="61"/>
      <c r="AL518" s="6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s="61"/>
      <c r="BW518" s="61"/>
      <c r="BX518" s="61"/>
      <c r="BY518" s="61"/>
      <c r="BZ518" s="61"/>
    </row>
    <row r="519" spans="1:78" ht="12.75" customHeight="1" x14ac:dyDescent="0.2">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c r="AB519" s="61"/>
      <c r="AC519" s="61"/>
      <c r="AD519" s="61"/>
      <c r="AE519" s="61"/>
      <c r="AF519" s="61"/>
      <c r="AG519" s="61"/>
      <c r="AH519" s="107"/>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row>
    <row r="520" spans="1:78" ht="12.75" customHeight="1" x14ac:dyDescent="0.2">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c r="AC520" s="61"/>
      <c r="AD520" s="61"/>
      <c r="AE520" s="61"/>
      <c r="AF520" s="61"/>
      <c r="AG520" s="61"/>
      <c r="AH520" s="107"/>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row>
    <row r="521" spans="1:78" ht="12.75" customHeight="1" x14ac:dyDescent="0.2">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c r="AB521" s="61"/>
      <c r="AC521" s="61"/>
      <c r="AD521" s="61"/>
      <c r="AE521" s="61"/>
      <c r="AF521" s="61"/>
      <c r="AG521" s="61"/>
      <c r="AH521" s="107"/>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row>
    <row r="522" spans="1:78" ht="12.75" customHeight="1" x14ac:dyDescent="0.2">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107"/>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row>
    <row r="523" spans="1:78" ht="12.75" customHeight="1" x14ac:dyDescent="0.2">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c r="AC523" s="61"/>
      <c r="AD523" s="61"/>
      <c r="AE523" s="61"/>
      <c r="AF523" s="61"/>
      <c r="AG523" s="61"/>
      <c r="AH523" s="107"/>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row>
    <row r="524" spans="1:78" ht="12.75" customHeight="1" x14ac:dyDescent="0.2">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c r="AC524" s="61"/>
      <c r="AD524" s="61"/>
      <c r="AE524" s="61"/>
      <c r="AF524" s="61"/>
      <c r="AG524" s="61"/>
      <c r="AH524" s="107"/>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row>
    <row r="525" spans="1:78" ht="12.75" customHeight="1" x14ac:dyDescent="0.2">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c r="AB525" s="61"/>
      <c r="AC525" s="61"/>
      <c r="AD525" s="61"/>
      <c r="AE525" s="61"/>
      <c r="AF525" s="61"/>
      <c r="AG525" s="61"/>
      <c r="AH525" s="107"/>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row>
    <row r="526" spans="1:78" ht="12.75" customHeight="1" x14ac:dyDescent="0.2">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c r="AB526" s="61"/>
      <c r="AC526" s="61"/>
      <c r="AD526" s="61"/>
      <c r="AE526" s="61"/>
      <c r="AF526" s="61"/>
      <c r="AG526" s="61"/>
      <c r="AH526" s="107"/>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row>
    <row r="527" spans="1:78" ht="12.75" customHeight="1" x14ac:dyDescent="0.2">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c r="AB527" s="61"/>
      <c r="AC527" s="61"/>
      <c r="AD527" s="61"/>
      <c r="AE527" s="61"/>
      <c r="AF527" s="61"/>
      <c r="AG527" s="61"/>
      <c r="AH527" s="107"/>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row>
    <row r="528" spans="1:78" ht="12.75" customHeight="1" x14ac:dyDescent="0.2">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c r="AB528" s="61"/>
      <c r="AC528" s="61"/>
      <c r="AD528" s="61"/>
      <c r="AE528" s="61"/>
      <c r="AF528" s="61"/>
      <c r="AG528" s="61"/>
      <c r="AH528" s="107"/>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row>
    <row r="529" spans="1:78" ht="12.75" customHeight="1" x14ac:dyDescent="0.2">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c r="AB529" s="61"/>
      <c r="AC529" s="61"/>
      <c r="AD529" s="61"/>
      <c r="AE529" s="61"/>
      <c r="AF529" s="61"/>
      <c r="AG529" s="61"/>
      <c r="AH529" s="107"/>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row>
    <row r="530" spans="1:78" ht="12.75" customHeight="1" x14ac:dyDescent="0.2">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c r="AB530" s="61"/>
      <c r="AC530" s="61"/>
      <c r="AD530" s="61"/>
      <c r="AE530" s="61"/>
      <c r="AF530" s="61"/>
      <c r="AG530" s="61"/>
      <c r="AH530" s="107"/>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row>
    <row r="531" spans="1:78" ht="12.75" customHeight="1" x14ac:dyDescent="0.2">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c r="AB531" s="61"/>
      <c r="AC531" s="61"/>
      <c r="AD531" s="61"/>
      <c r="AE531" s="61"/>
      <c r="AF531" s="61"/>
      <c r="AG531" s="61"/>
      <c r="AH531" s="107"/>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row>
    <row r="532" spans="1:78" ht="12.75" customHeight="1" x14ac:dyDescent="0.2">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c r="AB532" s="61"/>
      <c r="AC532" s="61"/>
      <c r="AD532" s="61"/>
      <c r="AE532" s="61"/>
      <c r="AF532" s="61"/>
      <c r="AG532" s="61"/>
      <c r="AH532" s="107"/>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row>
    <row r="533" spans="1:78" ht="12.75" customHeight="1" x14ac:dyDescent="0.2">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c r="AC533" s="61"/>
      <c r="AD533" s="61"/>
      <c r="AE533" s="61"/>
      <c r="AF533" s="61"/>
      <c r="AG533" s="61"/>
      <c r="AH533" s="107"/>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row>
    <row r="534" spans="1:78" ht="12.75" customHeight="1" x14ac:dyDescent="0.2">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107"/>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row>
    <row r="535" spans="1:78" ht="12.75" customHeight="1" x14ac:dyDescent="0.2">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c r="AG535" s="61"/>
      <c r="AH535" s="107"/>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row>
    <row r="536" spans="1:78" ht="12.75" customHeight="1" x14ac:dyDescent="0.2">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c r="AB536" s="61"/>
      <c r="AC536" s="61"/>
      <c r="AD536" s="61"/>
      <c r="AE536" s="61"/>
      <c r="AF536" s="61"/>
      <c r="AG536" s="61"/>
      <c r="AH536" s="107"/>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row>
    <row r="537" spans="1:78" ht="12.75" customHeight="1" x14ac:dyDescent="0.2">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c r="AB537" s="61"/>
      <c r="AC537" s="61"/>
      <c r="AD537" s="61"/>
      <c r="AE537" s="61"/>
      <c r="AF537" s="61"/>
      <c r="AG537" s="61"/>
      <c r="AH537" s="107"/>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row>
    <row r="538" spans="1:78" ht="12.75" customHeight="1" x14ac:dyDescent="0.2">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c r="AG538" s="61"/>
      <c r="AH538" s="107"/>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row>
    <row r="539" spans="1:78" ht="12.75" customHeight="1" x14ac:dyDescent="0.2">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107"/>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row>
    <row r="540" spans="1:78" ht="12.75" customHeight="1" x14ac:dyDescent="0.2">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107"/>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row>
    <row r="541" spans="1:78" ht="12.75" customHeight="1" x14ac:dyDescent="0.2">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107"/>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row>
    <row r="542" spans="1:78" ht="12.75" customHeight="1" x14ac:dyDescent="0.2">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107"/>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row>
    <row r="543" spans="1:78" ht="12.75" customHeight="1" x14ac:dyDescent="0.2">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c r="AG543" s="61"/>
      <c r="AH543" s="107"/>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row>
    <row r="544" spans="1:78" ht="12.75" customHeight="1" x14ac:dyDescent="0.2">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107"/>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row>
    <row r="545" spans="1:78" ht="12.75" customHeight="1" x14ac:dyDescent="0.2">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107"/>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row>
    <row r="546" spans="1:78" ht="12.75" customHeight="1" x14ac:dyDescent="0.2">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107"/>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row>
    <row r="547" spans="1:78" ht="12.75" customHeight="1" x14ac:dyDescent="0.2">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107"/>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row>
    <row r="548" spans="1:78" ht="12.75" customHeight="1" x14ac:dyDescent="0.2">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c r="AB548" s="61"/>
      <c r="AC548" s="61"/>
      <c r="AD548" s="61"/>
      <c r="AE548" s="61"/>
      <c r="AF548" s="61"/>
      <c r="AG548" s="61"/>
      <c r="AH548" s="107"/>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row>
    <row r="549" spans="1:78" ht="12.75" customHeight="1" x14ac:dyDescent="0.2">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107"/>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row>
    <row r="550" spans="1:78" ht="12.75" customHeight="1" x14ac:dyDescent="0.2">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107"/>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row>
    <row r="551" spans="1:78" ht="12.75" customHeight="1" x14ac:dyDescent="0.2">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107"/>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row>
    <row r="552" spans="1:78" ht="12.75" customHeight="1" x14ac:dyDescent="0.2">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c r="AB552" s="61"/>
      <c r="AC552" s="61"/>
      <c r="AD552" s="61"/>
      <c r="AE552" s="61"/>
      <c r="AF552" s="61"/>
      <c r="AG552" s="61"/>
      <c r="AH552" s="107"/>
      <c r="AI552" s="61"/>
      <c r="AJ552" s="61"/>
      <c r="AK552" s="61"/>
      <c r="AL552" s="61"/>
      <c r="AM552" s="61"/>
      <c r="AN552" s="61"/>
      <c r="AO552" s="61"/>
      <c r="AP552" s="61"/>
      <c r="AQ552" s="61"/>
      <c r="AR552" s="61"/>
      <c r="AS552" s="6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61"/>
      <c r="BU552" s="61"/>
      <c r="BV552" s="61"/>
      <c r="BW552" s="61"/>
      <c r="BX552" s="61"/>
      <c r="BY552" s="61"/>
      <c r="BZ552" s="61"/>
    </row>
    <row r="553" spans="1:78" ht="12.75" customHeight="1" x14ac:dyDescent="0.2">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c r="AG553" s="61"/>
      <c r="AH553" s="107"/>
      <c r="AI553" s="61"/>
      <c r="AJ553" s="61"/>
      <c r="AK553" s="61"/>
      <c r="AL553" s="61"/>
      <c r="AM553" s="61"/>
      <c r="AN553" s="61"/>
      <c r="AO553" s="61"/>
      <c r="AP553" s="61"/>
      <c r="AQ553" s="61"/>
      <c r="AR553" s="61"/>
      <c r="AS553" s="61"/>
      <c r="AT553" s="61"/>
      <c r="AU553" s="61"/>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row>
    <row r="554" spans="1:78" ht="12.75" customHeight="1" x14ac:dyDescent="0.2">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c r="AG554" s="61"/>
      <c r="AH554" s="107"/>
      <c r="AI554" s="61"/>
      <c r="AJ554" s="61"/>
      <c r="AK554" s="61"/>
      <c r="AL554" s="61"/>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row>
    <row r="555" spans="1:78" ht="12.75" customHeight="1" x14ac:dyDescent="0.2">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c r="AC555" s="61"/>
      <c r="AD555" s="61"/>
      <c r="AE555" s="61"/>
      <c r="AF555" s="61"/>
      <c r="AG555" s="61"/>
      <c r="AH555" s="107"/>
      <c r="AI555" s="61"/>
      <c r="AJ555" s="61"/>
      <c r="AK555" s="61"/>
      <c r="AL555" s="61"/>
      <c r="AM555" s="61"/>
      <c r="AN555" s="61"/>
      <c r="AO555" s="61"/>
      <c r="AP555" s="61"/>
      <c r="AQ555" s="61"/>
      <c r="AR555" s="61"/>
      <c r="AS555" s="6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61"/>
      <c r="BT555" s="61"/>
      <c r="BU555" s="61"/>
      <c r="BV555" s="61"/>
      <c r="BW555" s="61"/>
      <c r="BX555" s="61"/>
      <c r="BY555" s="61"/>
      <c r="BZ555" s="61"/>
    </row>
    <row r="556" spans="1:78" ht="12.75" customHeight="1" x14ac:dyDescent="0.2">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c r="AB556" s="61"/>
      <c r="AC556" s="61"/>
      <c r="AD556" s="61"/>
      <c r="AE556" s="61"/>
      <c r="AF556" s="61"/>
      <c r="AG556" s="61"/>
      <c r="AH556" s="107"/>
      <c r="AI556" s="61"/>
      <c r="AJ556" s="61"/>
      <c r="AK556" s="61"/>
      <c r="AL556" s="61"/>
      <c r="AM556" s="61"/>
      <c r="AN556" s="61"/>
      <c r="AO556" s="61"/>
      <c r="AP556" s="61"/>
      <c r="AQ556" s="61"/>
      <c r="AR556" s="61"/>
      <c r="AS556" s="6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61"/>
      <c r="BT556" s="61"/>
      <c r="BU556" s="61"/>
      <c r="BV556" s="61"/>
      <c r="BW556" s="61"/>
      <c r="BX556" s="61"/>
      <c r="BY556" s="61"/>
      <c r="BZ556" s="61"/>
    </row>
    <row r="557" spans="1:78" ht="12.75" customHeight="1" x14ac:dyDescent="0.2">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c r="AB557" s="61"/>
      <c r="AC557" s="61"/>
      <c r="AD557" s="61"/>
      <c r="AE557" s="61"/>
      <c r="AF557" s="61"/>
      <c r="AG557" s="61"/>
      <c r="AH557" s="107"/>
      <c r="AI557" s="61"/>
      <c r="AJ557" s="61"/>
      <c r="AK557" s="61"/>
      <c r="AL557" s="61"/>
      <c r="AM557" s="61"/>
      <c r="AN557" s="61"/>
      <c r="AO557" s="61"/>
      <c r="AP557" s="61"/>
      <c r="AQ557" s="61"/>
      <c r="AR557" s="61"/>
      <c r="AS557" s="6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61"/>
      <c r="BU557" s="61"/>
      <c r="BV557" s="61"/>
      <c r="BW557" s="61"/>
      <c r="BX557" s="61"/>
      <c r="BY557" s="61"/>
      <c r="BZ557" s="61"/>
    </row>
    <row r="558" spans="1:78" ht="12.75" customHeight="1" x14ac:dyDescent="0.2">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c r="AG558" s="61"/>
      <c r="AH558" s="107"/>
      <c r="AI558" s="61"/>
      <c r="AJ558" s="61"/>
      <c r="AK558" s="61"/>
      <c r="AL558" s="61"/>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61"/>
      <c r="BU558" s="61"/>
      <c r="BV558" s="61"/>
      <c r="BW558" s="61"/>
      <c r="BX558" s="61"/>
      <c r="BY558" s="61"/>
      <c r="BZ558" s="61"/>
    </row>
    <row r="559" spans="1:78" ht="12.75" customHeight="1" x14ac:dyDescent="0.2">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c r="AB559" s="61"/>
      <c r="AC559" s="61"/>
      <c r="AD559" s="61"/>
      <c r="AE559" s="61"/>
      <c r="AF559" s="61"/>
      <c r="AG559" s="61"/>
      <c r="AH559" s="107"/>
      <c r="AI559" s="61"/>
      <c r="AJ559" s="61"/>
      <c r="AK559" s="61"/>
      <c r="AL559" s="61"/>
      <c r="AM559" s="61"/>
      <c r="AN559" s="61"/>
      <c r="AO559" s="61"/>
      <c r="AP559" s="61"/>
      <c r="AQ559" s="61"/>
      <c r="AR559" s="61"/>
      <c r="AS559" s="61"/>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61"/>
      <c r="BT559" s="61"/>
      <c r="BU559" s="61"/>
      <c r="BV559" s="61"/>
      <c r="BW559" s="61"/>
      <c r="BX559" s="61"/>
      <c r="BY559" s="61"/>
      <c r="BZ559" s="61"/>
    </row>
    <row r="560" spans="1:78" ht="12.75" customHeight="1" x14ac:dyDescent="0.2">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c r="AG560" s="61"/>
      <c r="AH560" s="107"/>
      <c r="AI560" s="61"/>
      <c r="AJ560" s="61"/>
      <c r="AK560" s="61"/>
      <c r="AL560" s="61"/>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s="61"/>
      <c r="BW560" s="61"/>
      <c r="BX560" s="61"/>
      <c r="BY560" s="61"/>
      <c r="BZ560" s="61"/>
    </row>
    <row r="561" spans="1:78" ht="12.75" customHeight="1" x14ac:dyDescent="0.2">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c r="AG561" s="61"/>
      <c r="AH561" s="107"/>
      <c r="AI561" s="61"/>
      <c r="AJ561" s="61"/>
      <c r="AK561" s="61"/>
      <c r="AL561" s="61"/>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61"/>
      <c r="BU561" s="61"/>
      <c r="BV561" s="61"/>
      <c r="BW561" s="61"/>
      <c r="BX561" s="61"/>
      <c r="BY561" s="61"/>
      <c r="BZ561" s="61"/>
    </row>
    <row r="562" spans="1:78" ht="12.75" customHeight="1" x14ac:dyDescent="0.2">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c r="AB562" s="61"/>
      <c r="AC562" s="61"/>
      <c r="AD562" s="61"/>
      <c r="AE562" s="61"/>
      <c r="AF562" s="61"/>
      <c r="AG562" s="61"/>
      <c r="AH562" s="107"/>
      <c r="AI562" s="61"/>
      <c r="AJ562" s="61"/>
      <c r="AK562" s="61"/>
      <c r="AL562" s="61"/>
      <c r="AM562" s="61"/>
      <c r="AN562" s="61"/>
      <c r="AO562" s="61"/>
      <c r="AP562" s="61"/>
      <c r="AQ562" s="61"/>
      <c r="AR562" s="61"/>
      <c r="AS562" s="61"/>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61"/>
      <c r="BU562" s="61"/>
      <c r="BV562" s="61"/>
      <c r="BW562" s="61"/>
      <c r="BX562" s="61"/>
      <c r="BY562" s="61"/>
      <c r="BZ562" s="61"/>
    </row>
    <row r="563" spans="1:78" ht="12.75" customHeight="1" x14ac:dyDescent="0.2">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c r="AB563" s="61"/>
      <c r="AC563" s="61"/>
      <c r="AD563" s="61"/>
      <c r="AE563" s="61"/>
      <c r="AF563" s="61"/>
      <c r="AG563" s="61"/>
      <c r="AH563" s="107"/>
      <c r="AI563" s="61"/>
      <c r="AJ563" s="61"/>
      <c r="AK563" s="61"/>
      <c r="AL563" s="61"/>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61"/>
      <c r="BU563" s="61"/>
      <c r="BV563" s="61"/>
      <c r="BW563" s="61"/>
      <c r="BX563" s="61"/>
      <c r="BY563" s="61"/>
      <c r="BZ563" s="61"/>
    </row>
    <row r="564" spans="1:78" ht="12.75" customHeight="1" x14ac:dyDescent="0.2">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107"/>
      <c r="AI564" s="61"/>
      <c r="AJ564" s="61"/>
      <c r="AK564" s="61"/>
      <c r="AL564" s="61"/>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61"/>
      <c r="BU564" s="61"/>
      <c r="BV564" s="61"/>
      <c r="BW564" s="61"/>
      <c r="BX564" s="61"/>
      <c r="BY564" s="61"/>
      <c r="BZ564" s="61"/>
    </row>
    <row r="565" spans="1:78" ht="12.75" customHeight="1" x14ac:dyDescent="0.2">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c r="AB565" s="61"/>
      <c r="AC565" s="61"/>
      <c r="AD565" s="61"/>
      <c r="AE565" s="61"/>
      <c r="AF565" s="61"/>
      <c r="AG565" s="61"/>
      <c r="AH565" s="107"/>
      <c r="AI565" s="61"/>
      <c r="AJ565" s="61"/>
      <c r="AK565" s="61"/>
      <c r="AL565" s="61"/>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61"/>
      <c r="BU565" s="61"/>
      <c r="BV565" s="61"/>
      <c r="BW565" s="61"/>
      <c r="BX565" s="61"/>
      <c r="BY565" s="61"/>
      <c r="BZ565" s="61"/>
    </row>
    <row r="566" spans="1:78" ht="12.75" customHeight="1" x14ac:dyDescent="0.2">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107"/>
      <c r="AI566" s="61"/>
      <c r="AJ566" s="61"/>
      <c r="AK566" s="61"/>
      <c r="AL566" s="6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s="61"/>
      <c r="BW566" s="61"/>
      <c r="BX566" s="61"/>
      <c r="BY566" s="61"/>
      <c r="BZ566" s="61"/>
    </row>
    <row r="567" spans="1:78" ht="12.75" customHeight="1" x14ac:dyDescent="0.2">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c r="AG567" s="61"/>
      <c r="AH567" s="107"/>
      <c r="AI567" s="61"/>
      <c r="AJ567" s="61"/>
      <c r="AK567" s="61"/>
      <c r="AL567" s="61"/>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s="61"/>
      <c r="BW567" s="61"/>
      <c r="BX567" s="61"/>
      <c r="BY567" s="61"/>
      <c r="BZ567" s="61"/>
    </row>
    <row r="568" spans="1:78" ht="12.75" customHeight="1" x14ac:dyDescent="0.2">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c r="AG568" s="61"/>
      <c r="AH568" s="107"/>
      <c r="AI568" s="61"/>
      <c r="AJ568" s="61"/>
      <c r="AK568" s="61"/>
      <c r="AL568" s="61"/>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61"/>
      <c r="BU568" s="61"/>
      <c r="BV568" s="61"/>
      <c r="BW568" s="61"/>
      <c r="BX568" s="61"/>
      <c r="BY568" s="61"/>
      <c r="BZ568" s="61"/>
    </row>
    <row r="569" spans="1:78" ht="12.75" customHeight="1" x14ac:dyDescent="0.2">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c r="AG569" s="61"/>
      <c r="AH569" s="107"/>
      <c r="AI569" s="61"/>
      <c r="AJ569" s="61"/>
      <c r="AK569" s="61"/>
      <c r="AL569" s="61"/>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61"/>
      <c r="BU569" s="61"/>
      <c r="BV569" s="61"/>
      <c r="BW569" s="61"/>
      <c r="BX569" s="61"/>
      <c r="BY569" s="61"/>
      <c r="BZ569" s="61"/>
    </row>
    <row r="570" spans="1:78" ht="12.75" customHeight="1" x14ac:dyDescent="0.2">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c r="AB570" s="61"/>
      <c r="AC570" s="61"/>
      <c r="AD570" s="61"/>
      <c r="AE570" s="61"/>
      <c r="AF570" s="61"/>
      <c r="AG570" s="61"/>
      <c r="AH570" s="107"/>
      <c r="AI570" s="61"/>
      <c r="AJ570" s="61"/>
      <c r="AK570" s="61"/>
      <c r="AL570" s="61"/>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61"/>
      <c r="BT570" s="61"/>
      <c r="BU570" s="61"/>
      <c r="BV570" s="61"/>
      <c r="BW570" s="61"/>
      <c r="BX570" s="61"/>
      <c r="BY570" s="61"/>
      <c r="BZ570" s="61"/>
    </row>
    <row r="571" spans="1:78" ht="12.75" customHeight="1" x14ac:dyDescent="0.2">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c r="AB571" s="61"/>
      <c r="AC571" s="61"/>
      <c r="AD571" s="61"/>
      <c r="AE571" s="61"/>
      <c r="AF571" s="61"/>
      <c r="AG571" s="61"/>
      <c r="AH571" s="107"/>
      <c r="AI571" s="61"/>
      <c r="AJ571" s="61"/>
      <c r="AK571" s="61"/>
      <c r="AL571" s="61"/>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61"/>
      <c r="BT571" s="61"/>
      <c r="BU571" s="61"/>
      <c r="BV571" s="61"/>
      <c r="BW571" s="61"/>
      <c r="BX571" s="61"/>
      <c r="BY571" s="61"/>
      <c r="BZ571" s="61"/>
    </row>
    <row r="572" spans="1:78" ht="12.75" customHeight="1" x14ac:dyDescent="0.2">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c r="AG572" s="61"/>
      <c r="AH572" s="107"/>
      <c r="AI572" s="61"/>
      <c r="AJ572" s="61"/>
      <c r="AK572" s="61"/>
      <c r="AL572" s="61"/>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61"/>
      <c r="BK572" s="61"/>
      <c r="BL572" s="61"/>
      <c r="BM572" s="61"/>
      <c r="BN572" s="61"/>
      <c r="BO572" s="61"/>
      <c r="BP572" s="61"/>
      <c r="BQ572" s="61"/>
      <c r="BR572" s="61"/>
      <c r="BS572" s="61"/>
      <c r="BT572" s="61"/>
      <c r="BU572" s="61"/>
      <c r="BV572" s="61"/>
      <c r="BW572" s="61"/>
      <c r="BX572" s="61"/>
      <c r="BY572" s="61"/>
      <c r="BZ572" s="61"/>
    </row>
    <row r="573" spans="1:78" ht="12.75" customHeight="1" x14ac:dyDescent="0.2">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c r="AB573" s="61"/>
      <c r="AC573" s="61"/>
      <c r="AD573" s="61"/>
      <c r="AE573" s="61"/>
      <c r="AF573" s="61"/>
      <c r="AG573" s="61"/>
      <c r="AH573" s="107"/>
      <c r="AI573" s="61"/>
      <c r="AJ573" s="61"/>
      <c r="AK573" s="61"/>
      <c r="AL573" s="61"/>
      <c r="AM573" s="61"/>
      <c r="AN573" s="61"/>
      <c r="AO573" s="61"/>
      <c r="AP573" s="61"/>
      <c r="AQ573" s="61"/>
      <c r="AR573" s="61"/>
      <c r="AS573" s="61"/>
      <c r="AT573" s="61"/>
      <c r="AU573" s="61"/>
      <c r="AV573" s="61"/>
      <c r="AW573" s="61"/>
      <c r="AX573" s="61"/>
      <c r="AY573" s="61"/>
      <c r="AZ573" s="61"/>
      <c r="BA573" s="61"/>
      <c r="BB573" s="61"/>
      <c r="BC573" s="61"/>
      <c r="BD573" s="61"/>
      <c r="BE573" s="61"/>
      <c r="BF573" s="61"/>
      <c r="BG573" s="61"/>
      <c r="BH573" s="61"/>
      <c r="BI573" s="61"/>
      <c r="BJ573" s="61"/>
      <c r="BK573" s="61"/>
      <c r="BL573" s="61"/>
      <c r="BM573" s="61"/>
      <c r="BN573" s="61"/>
      <c r="BO573" s="61"/>
      <c r="BP573" s="61"/>
      <c r="BQ573" s="61"/>
      <c r="BR573" s="61"/>
      <c r="BS573" s="61"/>
      <c r="BT573" s="61"/>
      <c r="BU573" s="61"/>
      <c r="BV573" s="61"/>
      <c r="BW573" s="61"/>
      <c r="BX573" s="61"/>
      <c r="BY573" s="61"/>
      <c r="BZ573" s="61"/>
    </row>
    <row r="574" spans="1:78" ht="12.75" customHeight="1" x14ac:dyDescent="0.2">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c r="AB574" s="61"/>
      <c r="AC574" s="61"/>
      <c r="AD574" s="61"/>
      <c r="AE574" s="61"/>
      <c r="AF574" s="61"/>
      <c r="AG574" s="61"/>
      <c r="AH574" s="107"/>
      <c r="AI574" s="61"/>
      <c r="AJ574" s="61"/>
      <c r="AK574" s="61"/>
      <c r="AL574" s="61"/>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61"/>
      <c r="BT574" s="61"/>
      <c r="BU574" s="61"/>
      <c r="BV574" s="61"/>
      <c r="BW574" s="61"/>
      <c r="BX574" s="61"/>
      <c r="BY574" s="61"/>
      <c r="BZ574" s="61"/>
    </row>
    <row r="575" spans="1:78" ht="12.75" customHeight="1" x14ac:dyDescent="0.2">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c r="AB575" s="61"/>
      <c r="AC575" s="61"/>
      <c r="AD575" s="61"/>
      <c r="AE575" s="61"/>
      <c r="AF575" s="61"/>
      <c r="AG575" s="61"/>
      <c r="AH575" s="107"/>
      <c r="AI575" s="61"/>
      <c r="AJ575" s="61"/>
      <c r="AK575" s="61"/>
      <c r="AL575" s="61"/>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61"/>
      <c r="BT575" s="61"/>
      <c r="BU575" s="61"/>
      <c r="BV575" s="61"/>
      <c r="BW575" s="61"/>
      <c r="BX575" s="61"/>
      <c r="BY575" s="61"/>
      <c r="BZ575" s="61"/>
    </row>
    <row r="576" spans="1:78" ht="12.75" customHeight="1" x14ac:dyDescent="0.2">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c r="AB576" s="61"/>
      <c r="AC576" s="61"/>
      <c r="AD576" s="61"/>
      <c r="AE576" s="61"/>
      <c r="AF576" s="61"/>
      <c r="AG576" s="61"/>
      <c r="AH576" s="107"/>
      <c r="AI576" s="61"/>
      <c r="AJ576" s="61"/>
      <c r="AK576" s="61"/>
      <c r="AL576" s="61"/>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61"/>
      <c r="BU576" s="61"/>
      <c r="BV576" s="61"/>
      <c r="BW576" s="61"/>
      <c r="BX576" s="61"/>
      <c r="BY576" s="61"/>
      <c r="BZ576" s="61"/>
    </row>
    <row r="577" spans="1:78" ht="12.75" customHeight="1" x14ac:dyDescent="0.2">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c r="AB577" s="61"/>
      <c r="AC577" s="61"/>
      <c r="AD577" s="61"/>
      <c r="AE577" s="61"/>
      <c r="AF577" s="61"/>
      <c r="AG577" s="61"/>
      <c r="AH577" s="107"/>
      <c r="AI577" s="61"/>
      <c r="AJ577" s="61"/>
      <c r="AK577" s="61"/>
      <c r="AL577" s="61"/>
      <c r="AM577" s="61"/>
      <c r="AN577" s="61"/>
      <c r="AO577" s="61"/>
      <c r="AP577" s="61"/>
      <c r="AQ577" s="61"/>
      <c r="AR577" s="61"/>
      <c r="AS577" s="61"/>
      <c r="AT577" s="61"/>
      <c r="AU577" s="61"/>
      <c r="AV577" s="61"/>
      <c r="AW577" s="61"/>
      <c r="AX577" s="61"/>
      <c r="AY577" s="61"/>
      <c r="AZ577" s="61"/>
      <c r="BA577" s="61"/>
      <c r="BB577" s="61"/>
      <c r="BC577" s="61"/>
      <c r="BD577" s="61"/>
      <c r="BE577" s="61"/>
      <c r="BF577" s="61"/>
      <c r="BG577" s="61"/>
      <c r="BH577" s="61"/>
      <c r="BI577" s="61"/>
      <c r="BJ577" s="61"/>
      <c r="BK577" s="61"/>
      <c r="BL577" s="61"/>
      <c r="BM577" s="61"/>
      <c r="BN577" s="61"/>
      <c r="BO577" s="61"/>
      <c r="BP577" s="61"/>
      <c r="BQ577" s="61"/>
      <c r="BR577" s="61"/>
      <c r="BS577" s="61"/>
      <c r="BT577" s="61"/>
      <c r="BU577" s="61"/>
      <c r="BV577" s="61"/>
      <c r="BW577" s="61"/>
      <c r="BX577" s="61"/>
      <c r="BY577" s="61"/>
      <c r="BZ577" s="61"/>
    </row>
    <row r="578" spans="1:78" ht="12.75" customHeight="1" x14ac:dyDescent="0.2">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c r="AB578" s="61"/>
      <c r="AC578" s="61"/>
      <c r="AD578" s="61"/>
      <c r="AE578" s="61"/>
      <c r="AF578" s="61"/>
      <c r="AG578" s="61"/>
      <c r="AH578" s="107"/>
      <c r="AI578" s="61"/>
      <c r="AJ578" s="61"/>
      <c r="AK578" s="61"/>
      <c r="AL578" s="61"/>
      <c r="AM578" s="61"/>
      <c r="AN578" s="61"/>
      <c r="AO578" s="61"/>
      <c r="AP578" s="61"/>
      <c r="AQ578" s="61"/>
      <c r="AR578" s="61"/>
      <c r="AS578" s="61"/>
      <c r="AT578" s="61"/>
      <c r="AU578" s="61"/>
      <c r="AV578" s="61"/>
      <c r="AW578" s="61"/>
      <c r="AX578" s="61"/>
      <c r="AY578" s="61"/>
      <c r="AZ578" s="61"/>
      <c r="BA578" s="61"/>
      <c r="BB578" s="61"/>
      <c r="BC578" s="61"/>
      <c r="BD578" s="61"/>
      <c r="BE578" s="61"/>
      <c r="BF578" s="61"/>
      <c r="BG578" s="61"/>
      <c r="BH578" s="61"/>
      <c r="BI578" s="61"/>
      <c r="BJ578" s="61"/>
      <c r="BK578" s="61"/>
      <c r="BL578" s="61"/>
      <c r="BM578" s="61"/>
      <c r="BN578" s="61"/>
      <c r="BO578" s="61"/>
      <c r="BP578" s="61"/>
      <c r="BQ578" s="61"/>
      <c r="BR578" s="61"/>
      <c r="BS578" s="61"/>
      <c r="BT578" s="61"/>
      <c r="BU578" s="61"/>
      <c r="BV578" s="61"/>
      <c r="BW578" s="61"/>
      <c r="BX578" s="61"/>
      <c r="BY578" s="61"/>
      <c r="BZ578" s="61"/>
    </row>
    <row r="579" spans="1:78" ht="12.75" customHeight="1" x14ac:dyDescent="0.2">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c r="AB579" s="61"/>
      <c r="AC579" s="61"/>
      <c r="AD579" s="61"/>
      <c r="AE579" s="61"/>
      <c r="AF579" s="61"/>
      <c r="AG579" s="61"/>
      <c r="AH579" s="107"/>
      <c r="AI579" s="61"/>
      <c r="AJ579" s="61"/>
      <c r="AK579" s="61"/>
      <c r="AL579" s="61"/>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61"/>
      <c r="BT579" s="61"/>
      <c r="BU579" s="61"/>
      <c r="BV579" s="61"/>
      <c r="BW579" s="61"/>
      <c r="BX579" s="61"/>
      <c r="BY579" s="61"/>
      <c r="BZ579" s="61"/>
    </row>
    <row r="580" spans="1:78" ht="12.75" customHeight="1" x14ac:dyDescent="0.2">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c r="AC580" s="61"/>
      <c r="AD580" s="61"/>
      <c r="AE580" s="61"/>
      <c r="AF580" s="61"/>
      <c r="AG580" s="61"/>
      <c r="AH580" s="107"/>
      <c r="AI580" s="61"/>
      <c r="AJ580" s="61"/>
      <c r="AK580" s="61"/>
      <c r="AL580" s="61"/>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61"/>
      <c r="BU580" s="61"/>
      <c r="BV580" s="61"/>
      <c r="BW580" s="61"/>
      <c r="BX580" s="61"/>
      <c r="BY580" s="61"/>
      <c r="BZ580" s="61"/>
    </row>
    <row r="581" spans="1:78" ht="12.75" customHeight="1" x14ac:dyDescent="0.2">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c r="AC581" s="61"/>
      <c r="AD581" s="61"/>
      <c r="AE581" s="61"/>
      <c r="AF581" s="61"/>
      <c r="AG581" s="61"/>
      <c r="AH581" s="107"/>
      <c r="AI581" s="61"/>
      <c r="AJ581" s="61"/>
      <c r="AK581" s="61"/>
      <c r="AL581" s="61"/>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61"/>
      <c r="BU581" s="61"/>
      <c r="BV581" s="61"/>
      <c r="BW581" s="61"/>
      <c r="BX581" s="61"/>
      <c r="BY581" s="61"/>
      <c r="BZ581" s="61"/>
    </row>
    <row r="582" spans="1:78" ht="12.75" customHeight="1" x14ac:dyDescent="0.2">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107"/>
      <c r="AI582" s="61"/>
      <c r="AJ582" s="61"/>
      <c r="AK582" s="61"/>
      <c r="AL582" s="6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61"/>
      <c r="BT582" s="61"/>
      <c r="BU582" s="61"/>
      <c r="BV582" s="61"/>
      <c r="BW582" s="61"/>
      <c r="BX582" s="61"/>
      <c r="BY582" s="61"/>
      <c r="BZ582" s="61"/>
    </row>
    <row r="583" spans="1:78" ht="12.75" customHeight="1" x14ac:dyDescent="0.2">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c r="AB583" s="61"/>
      <c r="AC583" s="61"/>
      <c r="AD583" s="61"/>
      <c r="AE583" s="61"/>
      <c r="AF583" s="61"/>
      <c r="AG583" s="61"/>
      <c r="AH583" s="107"/>
      <c r="AI583" s="61"/>
      <c r="AJ583" s="61"/>
      <c r="AK583" s="61"/>
      <c r="AL583" s="61"/>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61"/>
      <c r="BU583" s="61"/>
      <c r="BV583" s="61"/>
      <c r="BW583" s="61"/>
      <c r="BX583" s="61"/>
      <c r="BY583" s="61"/>
      <c r="BZ583" s="61"/>
    </row>
    <row r="584" spans="1:78" ht="12.75" customHeight="1" x14ac:dyDescent="0.2">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c r="AB584" s="61"/>
      <c r="AC584" s="61"/>
      <c r="AD584" s="61"/>
      <c r="AE584" s="61"/>
      <c r="AF584" s="61"/>
      <c r="AG584" s="61"/>
      <c r="AH584" s="107"/>
      <c r="AI584" s="61"/>
      <c r="AJ584" s="61"/>
      <c r="AK584" s="61"/>
      <c r="AL584" s="61"/>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61"/>
      <c r="BT584" s="61"/>
      <c r="BU584" s="61"/>
      <c r="BV584" s="61"/>
      <c r="BW584" s="61"/>
      <c r="BX584" s="61"/>
      <c r="BY584" s="61"/>
      <c r="BZ584" s="61"/>
    </row>
    <row r="585" spans="1:78" ht="12.75" customHeight="1" x14ac:dyDescent="0.2">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c r="AB585" s="61"/>
      <c r="AC585" s="61"/>
      <c r="AD585" s="61"/>
      <c r="AE585" s="61"/>
      <c r="AF585" s="61"/>
      <c r="AG585" s="61"/>
      <c r="AH585" s="107"/>
      <c r="AI585" s="61"/>
      <c r="AJ585" s="61"/>
      <c r="AK585" s="61"/>
      <c r="AL585" s="61"/>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61"/>
      <c r="BT585" s="61"/>
      <c r="BU585" s="61"/>
      <c r="BV585" s="61"/>
      <c r="BW585" s="61"/>
      <c r="BX585" s="61"/>
      <c r="BY585" s="61"/>
      <c r="BZ585" s="61"/>
    </row>
    <row r="586" spans="1:78" ht="12.75" customHeight="1" x14ac:dyDescent="0.2">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c r="AB586" s="61"/>
      <c r="AC586" s="61"/>
      <c r="AD586" s="61"/>
      <c r="AE586" s="61"/>
      <c r="AF586" s="61"/>
      <c r="AG586" s="61"/>
      <c r="AH586" s="107"/>
      <c r="AI586" s="61"/>
      <c r="AJ586" s="61"/>
      <c r="AK586" s="61"/>
      <c r="AL586" s="61"/>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61"/>
      <c r="BT586" s="61"/>
      <c r="BU586" s="61"/>
      <c r="BV586" s="61"/>
      <c r="BW586" s="61"/>
      <c r="BX586" s="61"/>
      <c r="BY586" s="61"/>
      <c r="BZ586" s="61"/>
    </row>
    <row r="587" spans="1:78" ht="12.75" customHeight="1" x14ac:dyDescent="0.2">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c r="AC587" s="61"/>
      <c r="AD587" s="61"/>
      <c r="AE587" s="61"/>
      <c r="AF587" s="61"/>
      <c r="AG587" s="61"/>
      <c r="AH587" s="107"/>
      <c r="AI587" s="61"/>
      <c r="AJ587" s="61"/>
      <c r="AK587" s="61"/>
      <c r="AL587" s="61"/>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61"/>
      <c r="BT587" s="61"/>
      <c r="BU587" s="61"/>
      <c r="BV587" s="61"/>
      <c r="BW587" s="61"/>
      <c r="BX587" s="61"/>
      <c r="BY587" s="61"/>
      <c r="BZ587" s="61"/>
    </row>
    <row r="588" spans="1:78" ht="12.75" customHeight="1" x14ac:dyDescent="0.2">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c r="AB588" s="61"/>
      <c r="AC588" s="61"/>
      <c r="AD588" s="61"/>
      <c r="AE588" s="61"/>
      <c r="AF588" s="61"/>
      <c r="AG588" s="61"/>
      <c r="AH588" s="107"/>
      <c r="AI588" s="61"/>
      <c r="AJ588" s="61"/>
      <c r="AK588" s="61"/>
      <c r="AL588" s="61"/>
      <c r="AM588" s="61"/>
      <c r="AN588" s="61"/>
      <c r="AO588" s="61"/>
      <c r="AP588" s="61"/>
      <c r="AQ588" s="61"/>
      <c r="AR588" s="61"/>
      <c r="AS588" s="61"/>
      <c r="AT588" s="61"/>
      <c r="AU588" s="61"/>
      <c r="AV588" s="61"/>
      <c r="AW588" s="61"/>
      <c r="AX588" s="61"/>
      <c r="AY588" s="61"/>
      <c r="AZ588" s="61"/>
      <c r="BA588" s="61"/>
      <c r="BB588" s="61"/>
      <c r="BC588" s="61"/>
      <c r="BD588" s="61"/>
      <c r="BE588" s="61"/>
      <c r="BF588" s="61"/>
      <c r="BG588" s="61"/>
      <c r="BH588" s="61"/>
      <c r="BI588" s="61"/>
      <c r="BJ588" s="61"/>
      <c r="BK588" s="61"/>
      <c r="BL588" s="61"/>
      <c r="BM588" s="61"/>
      <c r="BN588" s="61"/>
      <c r="BO588" s="61"/>
      <c r="BP588" s="61"/>
      <c r="BQ588" s="61"/>
      <c r="BR588" s="61"/>
      <c r="BS588" s="61"/>
      <c r="BT588" s="61"/>
      <c r="BU588" s="61"/>
      <c r="BV588" s="61"/>
      <c r="BW588" s="61"/>
      <c r="BX588" s="61"/>
      <c r="BY588" s="61"/>
      <c r="BZ588" s="61"/>
    </row>
    <row r="589" spans="1:78" ht="12.75" customHeight="1" x14ac:dyDescent="0.2">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c r="AB589" s="61"/>
      <c r="AC589" s="61"/>
      <c r="AD589" s="61"/>
      <c r="AE589" s="61"/>
      <c r="AF589" s="61"/>
      <c r="AG589" s="61"/>
      <c r="AH589" s="107"/>
      <c r="AI589" s="61"/>
      <c r="AJ589" s="61"/>
      <c r="AK589" s="61"/>
      <c r="AL589" s="61"/>
      <c r="AM589" s="61"/>
      <c r="AN589" s="61"/>
      <c r="AO589" s="61"/>
      <c r="AP589" s="61"/>
      <c r="AQ589" s="61"/>
      <c r="AR589" s="61"/>
      <c r="AS589" s="61"/>
      <c r="AT589" s="61"/>
      <c r="AU589" s="61"/>
      <c r="AV589" s="61"/>
      <c r="AW589" s="61"/>
      <c r="AX589" s="61"/>
      <c r="AY589" s="61"/>
      <c r="AZ589" s="61"/>
      <c r="BA589" s="61"/>
      <c r="BB589" s="61"/>
      <c r="BC589" s="61"/>
      <c r="BD589" s="61"/>
      <c r="BE589" s="61"/>
      <c r="BF589" s="61"/>
      <c r="BG589" s="61"/>
      <c r="BH589" s="61"/>
      <c r="BI589" s="61"/>
      <c r="BJ589" s="61"/>
      <c r="BK589" s="61"/>
      <c r="BL589" s="61"/>
      <c r="BM589" s="61"/>
      <c r="BN589" s="61"/>
      <c r="BO589" s="61"/>
      <c r="BP589" s="61"/>
      <c r="BQ589" s="61"/>
      <c r="BR589" s="61"/>
      <c r="BS589" s="61"/>
      <c r="BT589" s="61"/>
      <c r="BU589" s="61"/>
      <c r="BV589" s="61"/>
      <c r="BW589" s="61"/>
      <c r="BX589" s="61"/>
      <c r="BY589" s="61"/>
      <c r="BZ589" s="61"/>
    </row>
    <row r="590" spans="1:78" ht="12.75" customHeight="1" x14ac:dyDescent="0.2">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c r="AB590" s="61"/>
      <c r="AC590" s="61"/>
      <c r="AD590" s="61"/>
      <c r="AE590" s="61"/>
      <c r="AF590" s="61"/>
      <c r="AG590" s="61"/>
      <c r="AH590" s="107"/>
      <c r="AI590" s="61"/>
      <c r="AJ590" s="61"/>
      <c r="AK590" s="61"/>
      <c r="AL590" s="61"/>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61"/>
      <c r="BT590" s="61"/>
      <c r="BU590" s="61"/>
      <c r="BV590" s="61"/>
      <c r="BW590" s="61"/>
      <c r="BX590" s="61"/>
      <c r="BY590" s="61"/>
      <c r="BZ590" s="61"/>
    </row>
    <row r="591" spans="1:78" ht="12.75" customHeight="1" x14ac:dyDescent="0.2">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c r="AC591" s="61"/>
      <c r="AD591" s="61"/>
      <c r="AE591" s="61"/>
      <c r="AF591" s="61"/>
      <c r="AG591" s="61"/>
      <c r="AH591" s="107"/>
      <c r="AI591" s="61"/>
      <c r="AJ591" s="61"/>
      <c r="AK591" s="61"/>
      <c r="AL591" s="61"/>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61"/>
      <c r="BT591" s="61"/>
      <c r="BU591" s="61"/>
      <c r="BV591" s="61"/>
      <c r="BW591" s="61"/>
      <c r="BX591" s="61"/>
      <c r="BY591" s="61"/>
      <c r="BZ591" s="61"/>
    </row>
    <row r="592" spans="1:78" ht="12.75" customHeight="1" x14ac:dyDescent="0.2">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c r="AB592" s="61"/>
      <c r="AC592" s="61"/>
      <c r="AD592" s="61"/>
      <c r="AE592" s="61"/>
      <c r="AF592" s="61"/>
      <c r="AG592" s="61"/>
      <c r="AH592" s="107"/>
      <c r="AI592" s="61"/>
      <c r="AJ592" s="61"/>
      <c r="AK592" s="61"/>
      <c r="AL592" s="61"/>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61"/>
      <c r="BT592" s="61"/>
      <c r="BU592" s="61"/>
      <c r="BV592" s="61"/>
      <c r="BW592" s="61"/>
      <c r="BX592" s="61"/>
      <c r="BY592" s="61"/>
      <c r="BZ592" s="61"/>
    </row>
    <row r="593" spans="1:78" ht="12.75" customHeight="1" x14ac:dyDescent="0.2">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c r="AB593" s="61"/>
      <c r="AC593" s="61"/>
      <c r="AD593" s="61"/>
      <c r="AE593" s="61"/>
      <c r="AF593" s="61"/>
      <c r="AG593" s="61"/>
      <c r="AH593" s="107"/>
      <c r="AI593" s="61"/>
      <c r="AJ593" s="61"/>
      <c r="AK593" s="61"/>
      <c r="AL593" s="61"/>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61"/>
      <c r="BT593" s="61"/>
      <c r="BU593" s="61"/>
      <c r="BV593" s="61"/>
      <c r="BW593" s="61"/>
      <c r="BX593" s="61"/>
      <c r="BY593" s="61"/>
      <c r="BZ593" s="61"/>
    </row>
    <row r="594" spans="1:78" ht="12.75" customHeight="1" x14ac:dyDescent="0.2">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c r="AB594" s="61"/>
      <c r="AC594" s="61"/>
      <c r="AD594" s="61"/>
      <c r="AE594" s="61"/>
      <c r="AF594" s="61"/>
      <c r="AG594" s="61"/>
      <c r="AH594" s="107"/>
      <c r="AI594" s="61"/>
      <c r="AJ594" s="61"/>
      <c r="AK594" s="61"/>
      <c r="AL594" s="61"/>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61"/>
      <c r="BT594" s="61"/>
      <c r="BU594" s="61"/>
      <c r="BV594" s="61"/>
      <c r="BW594" s="61"/>
      <c r="BX594" s="61"/>
      <c r="BY594" s="61"/>
      <c r="BZ594" s="61"/>
    </row>
    <row r="595" spans="1:78" ht="12.75" customHeight="1" x14ac:dyDescent="0.2">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c r="AB595" s="61"/>
      <c r="AC595" s="61"/>
      <c r="AD595" s="61"/>
      <c r="AE595" s="61"/>
      <c r="AF595" s="61"/>
      <c r="AG595" s="61"/>
      <c r="AH595" s="107"/>
      <c r="AI595" s="61"/>
      <c r="AJ595" s="61"/>
      <c r="AK595" s="61"/>
      <c r="AL595" s="61"/>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61"/>
      <c r="BT595" s="61"/>
      <c r="BU595" s="61"/>
      <c r="BV595" s="61"/>
      <c r="BW595" s="61"/>
      <c r="BX595" s="61"/>
      <c r="BY595" s="61"/>
      <c r="BZ595" s="61"/>
    </row>
    <row r="596" spans="1:78" ht="12.75" customHeight="1" x14ac:dyDescent="0.2">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c r="AB596" s="61"/>
      <c r="AC596" s="61"/>
      <c r="AD596" s="61"/>
      <c r="AE596" s="61"/>
      <c r="AF596" s="61"/>
      <c r="AG596" s="61"/>
      <c r="AH596" s="107"/>
      <c r="AI596" s="61"/>
      <c r="AJ596" s="61"/>
      <c r="AK596" s="61"/>
      <c r="AL596" s="61"/>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61"/>
      <c r="BT596" s="61"/>
      <c r="BU596" s="61"/>
      <c r="BV596" s="61"/>
      <c r="BW596" s="61"/>
      <c r="BX596" s="61"/>
      <c r="BY596" s="61"/>
      <c r="BZ596" s="61"/>
    </row>
    <row r="597" spans="1:78" ht="12.75" customHeight="1" x14ac:dyDescent="0.2">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c r="AB597" s="61"/>
      <c r="AC597" s="61"/>
      <c r="AD597" s="61"/>
      <c r="AE597" s="61"/>
      <c r="AF597" s="61"/>
      <c r="AG597" s="61"/>
      <c r="AH597" s="107"/>
      <c r="AI597" s="61"/>
      <c r="AJ597" s="61"/>
      <c r="AK597" s="61"/>
      <c r="AL597" s="61"/>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61"/>
      <c r="BT597" s="61"/>
      <c r="BU597" s="61"/>
      <c r="BV597" s="61"/>
      <c r="BW597" s="61"/>
      <c r="BX597" s="61"/>
      <c r="BY597" s="61"/>
      <c r="BZ597" s="61"/>
    </row>
    <row r="598" spans="1:78" ht="12.75" customHeight="1" x14ac:dyDescent="0.2">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c r="AB598" s="61"/>
      <c r="AC598" s="61"/>
      <c r="AD598" s="61"/>
      <c r="AE598" s="61"/>
      <c r="AF598" s="61"/>
      <c r="AG598" s="61"/>
      <c r="AH598" s="107"/>
      <c r="AI598" s="61"/>
      <c r="AJ598" s="61"/>
      <c r="AK598" s="61"/>
      <c r="AL598" s="61"/>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61"/>
      <c r="BT598" s="61"/>
      <c r="BU598" s="61"/>
      <c r="BV598" s="61"/>
      <c r="BW598" s="61"/>
      <c r="BX598" s="61"/>
      <c r="BY598" s="61"/>
      <c r="BZ598" s="61"/>
    </row>
    <row r="599" spans="1:78" ht="12.75" customHeight="1" x14ac:dyDescent="0.2">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c r="AC599" s="61"/>
      <c r="AD599" s="61"/>
      <c r="AE599" s="61"/>
      <c r="AF599" s="61"/>
      <c r="AG599" s="61"/>
      <c r="AH599" s="107"/>
      <c r="AI599" s="61"/>
      <c r="AJ599" s="61"/>
      <c r="AK599" s="61"/>
      <c r="AL599" s="61"/>
      <c r="AM599" s="61"/>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61"/>
      <c r="BT599" s="61"/>
      <c r="BU599" s="61"/>
      <c r="BV599" s="61"/>
      <c r="BW599" s="61"/>
      <c r="BX599" s="61"/>
      <c r="BY599" s="61"/>
      <c r="BZ599" s="61"/>
    </row>
    <row r="600" spans="1:78" ht="12.75" customHeight="1" x14ac:dyDescent="0.2">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c r="AB600" s="61"/>
      <c r="AC600" s="61"/>
      <c r="AD600" s="61"/>
      <c r="AE600" s="61"/>
      <c r="AF600" s="61"/>
      <c r="AG600" s="61"/>
      <c r="AH600" s="107"/>
      <c r="AI600" s="61"/>
      <c r="AJ600" s="61"/>
      <c r="AK600" s="61"/>
      <c r="AL600" s="61"/>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c r="BO600" s="61"/>
      <c r="BP600" s="61"/>
      <c r="BQ600" s="61"/>
      <c r="BR600" s="61"/>
      <c r="BS600" s="61"/>
      <c r="BT600" s="61"/>
      <c r="BU600" s="61"/>
      <c r="BV600" s="61"/>
      <c r="BW600" s="61"/>
      <c r="BX600" s="61"/>
      <c r="BY600" s="61"/>
      <c r="BZ600" s="61"/>
    </row>
    <row r="601" spans="1:78" ht="12.75" customHeight="1" x14ac:dyDescent="0.2">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c r="AB601" s="61"/>
      <c r="AC601" s="61"/>
      <c r="AD601" s="61"/>
      <c r="AE601" s="61"/>
      <c r="AF601" s="61"/>
      <c r="AG601" s="61"/>
      <c r="AH601" s="107"/>
      <c r="AI601" s="61"/>
      <c r="AJ601" s="61"/>
      <c r="AK601" s="61"/>
      <c r="AL601" s="61"/>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61"/>
      <c r="BO601" s="61"/>
      <c r="BP601" s="61"/>
      <c r="BQ601" s="61"/>
      <c r="BR601" s="61"/>
      <c r="BS601" s="61"/>
      <c r="BT601" s="61"/>
      <c r="BU601" s="61"/>
      <c r="BV601" s="61"/>
      <c r="BW601" s="61"/>
      <c r="BX601" s="61"/>
      <c r="BY601" s="61"/>
      <c r="BZ601" s="61"/>
    </row>
    <row r="602" spans="1:78" ht="12.75" customHeight="1" x14ac:dyDescent="0.2">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c r="AB602" s="61"/>
      <c r="AC602" s="61"/>
      <c r="AD602" s="61"/>
      <c r="AE602" s="61"/>
      <c r="AF602" s="61"/>
      <c r="AG602" s="61"/>
      <c r="AH602" s="107"/>
      <c r="AI602" s="61"/>
      <c r="AJ602" s="61"/>
      <c r="AK602" s="61"/>
      <c r="AL602" s="61"/>
      <c r="AM602" s="61"/>
      <c r="AN602" s="61"/>
      <c r="AO602" s="61"/>
      <c r="AP602" s="61"/>
      <c r="AQ602" s="61"/>
      <c r="AR602" s="61"/>
      <c r="AS602" s="61"/>
      <c r="AT602" s="61"/>
      <c r="AU602" s="61"/>
      <c r="AV602" s="61"/>
      <c r="AW602" s="61"/>
      <c r="AX602" s="61"/>
      <c r="AY602" s="61"/>
      <c r="AZ602" s="61"/>
      <c r="BA602" s="61"/>
      <c r="BB602" s="61"/>
      <c r="BC602" s="61"/>
      <c r="BD602" s="61"/>
      <c r="BE602" s="61"/>
      <c r="BF602" s="61"/>
      <c r="BG602" s="61"/>
      <c r="BH602" s="61"/>
      <c r="BI602" s="61"/>
      <c r="BJ602" s="61"/>
      <c r="BK602" s="61"/>
      <c r="BL602" s="61"/>
      <c r="BM602" s="61"/>
      <c r="BN602" s="61"/>
      <c r="BO602" s="61"/>
      <c r="BP602" s="61"/>
      <c r="BQ602" s="61"/>
      <c r="BR602" s="61"/>
      <c r="BS602" s="61"/>
      <c r="BT602" s="61"/>
      <c r="BU602" s="61"/>
      <c r="BV602" s="61"/>
      <c r="BW602" s="61"/>
      <c r="BX602" s="61"/>
      <c r="BY602" s="61"/>
      <c r="BZ602" s="61"/>
    </row>
    <row r="603" spans="1:78" ht="12.75" customHeight="1" x14ac:dyDescent="0.2">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c r="AB603" s="61"/>
      <c r="AC603" s="61"/>
      <c r="AD603" s="61"/>
      <c r="AE603" s="61"/>
      <c r="AF603" s="61"/>
      <c r="AG603" s="61"/>
      <c r="AH603" s="107"/>
      <c r="AI603" s="61"/>
      <c r="AJ603" s="61"/>
      <c r="AK603" s="61"/>
      <c r="AL603" s="61"/>
      <c r="AM603" s="61"/>
      <c r="AN603" s="61"/>
      <c r="AO603" s="61"/>
      <c r="AP603" s="61"/>
      <c r="AQ603" s="61"/>
      <c r="AR603" s="61"/>
      <c r="AS603" s="61"/>
      <c r="AT603" s="61"/>
      <c r="AU603" s="61"/>
      <c r="AV603" s="61"/>
      <c r="AW603" s="61"/>
      <c r="AX603" s="61"/>
      <c r="AY603" s="61"/>
      <c r="AZ603" s="61"/>
      <c r="BA603" s="61"/>
      <c r="BB603" s="61"/>
      <c r="BC603" s="61"/>
      <c r="BD603" s="61"/>
      <c r="BE603" s="61"/>
      <c r="BF603" s="61"/>
      <c r="BG603" s="61"/>
      <c r="BH603" s="61"/>
      <c r="BI603" s="61"/>
      <c r="BJ603" s="61"/>
      <c r="BK603" s="61"/>
      <c r="BL603" s="61"/>
      <c r="BM603" s="61"/>
      <c r="BN603" s="61"/>
      <c r="BO603" s="61"/>
      <c r="BP603" s="61"/>
      <c r="BQ603" s="61"/>
      <c r="BR603" s="61"/>
      <c r="BS603" s="61"/>
      <c r="BT603" s="61"/>
      <c r="BU603" s="61"/>
      <c r="BV603" s="61"/>
      <c r="BW603" s="61"/>
      <c r="BX603" s="61"/>
      <c r="BY603" s="61"/>
      <c r="BZ603" s="61"/>
    </row>
    <row r="604" spans="1:78" ht="12.75" customHeight="1" x14ac:dyDescent="0.2">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c r="AB604" s="61"/>
      <c r="AC604" s="61"/>
      <c r="AD604" s="61"/>
      <c r="AE604" s="61"/>
      <c r="AF604" s="61"/>
      <c r="AG604" s="61"/>
      <c r="AH604" s="107"/>
      <c r="AI604" s="61"/>
      <c r="AJ604" s="61"/>
      <c r="AK604" s="61"/>
      <c r="AL604" s="61"/>
      <c r="AM604" s="61"/>
      <c r="AN604" s="61"/>
      <c r="AO604" s="61"/>
      <c r="AP604" s="61"/>
      <c r="AQ604" s="61"/>
      <c r="AR604" s="61"/>
      <c r="AS604" s="61"/>
      <c r="AT604" s="61"/>
      <c r="AU604" s="61"/>
      <c r="AV604" s="61"/>
      <c r="AW604" s="61"/>
      <c r="AX604" s="61"/>
      <c r="AY604" s="61"/>
      <c r="AZ604" s="61"/>
      <c r="BA604" s="61"/>
      <c r="BB604" s="61"/>
      <c r="BC604" s="61"/>
      <c r="BD604" s="61"/>
      <c r="BE604" s="61"/>
      <c r="BF604" s="61"/>
      <c r="BG604" s="61"/>
      <c r="BH604" s="61"/>
      <c r="BI604" s="61"/>
      <c r="BJ604" s="61"/>
      <c r="BK604" s="61"/>
      <c r="BL604" s="61"/>
      <c r="BM604" s="61"/>
      <c r="BN604" s="61"/>
      <c r="BO604" s="61"/>
      <c r="BP604" s="61"/>
      <c r="BQ604" s="61"/>
      <c r="BR604" s="61"/>
      <c r="BS604" s="61"/>
      <c r="BT604" s="61"/>
      <c r="BU604" s="61"/>
      <c r="BV604" s="61"/>
      <c r="BW604" s="61"/>
      <c r="BX604" s="61"/>
      <c r="BY604" s="61"/>
      <c r="BZ604" s="61"/>
    </row>
    <row r="605" spans="1:78" ht="12.75" customHeight="1" x14ac:dyDescent="0.2">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107"/>
      <c r="AI605" s="61"/>
      <c r="AJ605" s="61"/>
      <c r="AK605" s="61"/>
      <c r="AL605" s="61"/>
      <c r="AM605" s="61"/>
      <c r="AN605" s="61"/>
      <c r="AO605" s="61"/>
      <c r="AP605" s="61"/>
      <c r="AQ605" s="61"/>
      <c r="AR605" s="61"/>
      <c r="AS605" s="61"/>
      <c r="AT605" s="61"/>
      <c r="AU605" s="61"/>
      <c r="AV605" s="61"/>
      <c r="AW605" s="61"/>
      <c r="AX605" s="61"/>
      <c r="AY605" s="61"/>
      <c r="AZ605" s="61"/>
      <c r="BA605" s="61"/>
      <c r="BB605" s="61"/>
      <c r="BC605" s="61"/>
      <c r="BD605" s="61"/>
      <c r="BE605" s="61"/>
      <c r="BF605" s="61"/>
      <c r="BG605" s="61"/>
      <c r="BH605" s="61"/>
      <c r="BI605" s="61"/>
      <c r="BJ605" s="61"/>
      <c r="BK605" s="61"/>
      <c r="BL605" s="61"/>
      <c r="BM605" s="61"/>
      <c r="BN605" s="61"/>
      <c r="BO605" s="61"/>
      <c r="BP605" s="61"/>
      <c r="BQ605" s="61"/>
      <c r="BR605" s="61"/>
      <c r="BS605" s="61"/>
      <c r="BT605" s="61"/>
      <c r="BU605" s="61"/>
      <c r="BV605" s="61"/>
      <c r="BW605" s="61"/>
      <c r="BX605" s="61"/>
      <c r="BY605" s="61"/>
      <c r="BZ605" s="61"/>
    </row>
    <row r="606" spans="1:78" ht="12.75" customHeight="1" x14ac:dyDescent="0.2">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107"/>
      <c r="AI606" s="61"/>
      <c r="AJ606" s="61"/>
      <c r="AK606" s="61"/>
      <c r="AL606" s="61"/>
      <c r="AM606" s="61"/>
      <c r="AN606" s="61"/>
      <c r="AO606" s="61"/>
      <c r="AP606" s="61"/>
      <c r="AQ606" s="61"/>
      <c r="AR606" s="61"/>
      <c r="AS606" s="61"/>
      <c r="AT606" s="61"/>
      <c r="AU606" s="61"/>
      <c r="AV606" s="61"/>
      <c r="AW606" s="61"/>
      <c r="AX606" s="61"/>
      <c r="AY606" s="61"/>
      <c r="AZ606" s="61"/>
      <c r="BA606" s="61"/>
      <c r="BB606" s="61"/>
      <c r="BC606" s="61"/>
      <c r="BD606" s="61"/>
      <c r="BE606" s="61"/>
      <c r="BF606" s="61"/>
      <c r="BG606" s="61"/>
      <c r="BH606" s="61"/>
      <c r="BI606" s="61"/>
      <c r="BJ606" s="61"/>
      <c r="BK606" s="61"/>
      <c r="BL606" s="61"/>
      <c r="BM606" s="61"/>
      <c r="BN606" s="61"/>
      <c r="BO606" s="61"/>
      <c r="BP606" s="61"/>
      <c r="BQ606" s="61"/>
      <c r="BR606" s="61"/>
      <c r="BS606" s="61"/>
      <c r="BT606" s="61"/>
      <c r="BU606" s="61"/>
      <c r="BV606" s="61"/>
      <c r="BW606" s="61"/>
      <c r="BX606" s="61"/>
      <c r="BY606" s="61"/>
      <c r="BZ606" s="61"/>
    </row>
    <row r="607" spans="1:78" ht="12.75" customHeight="1" x14ac:dyDescent="0.2">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107"/>
      <c r="AI607" s="61"/>
      <c r="AJ607" s="61"/>
      <c r="AK607" s="61"/>
      <c r="AL607" s="61"/>
      <c r="AM607" s="61"/>
      <c r="AN607" s="61"/>
      <c r="AO607" s="61"/>
      <c r="AP607" s="61"/>
      <c r="AQ607" s="61"/>
      <c r="AR607" s="61"/>
      <c r="AS607" s="61"/>
      <c r="AT607" s="61"/>
      <c r="AU607" s="61"/>
      <c r="AV607" s="61"/>
      <c r="AW607" s="61"/>
      <c r="AX607" s="61"/>
      <c r="AY607" s="61"/>
      <c r="AZ607" s="61"/>
      <c r="BA607" s="61"/>
      <c r="BB607" s="61"/>
      <c r="BC607" s="61"/>
      <c r="BD607" s="61"/>
      <c r="BE607" s="61"/>
      <c r="BF607" s="61"/>
      <c r="BG607" s="61"/>
      <c r="BH607" s="61"/>
      <c r="BI607" s="61"/>
      <c r="BJ607" s="61"/>
      <c r="BK607" s="61"/>
      <c r="BL607" s="61"/>
      <c r="BM607" s="61"/>
      <c r="BN607" s="61"/>
      <c r="BO607" s="61"/>
      <c r="BP607" s="61"/>
      <c r="BQ607" s="61"/>
      <c r="BR607" s="61"/>
      <c r="BS607" s="61"/>
      <c r="BT607" s="61"/>
      <c r="BU607" s="61"/>
      <c r="BV607" s="61"/>
      <c r="BW607" s="61"/>
      <c r="BX607" s="61"/>
      <c r="BY607" s="61"/>
      <c r="BZ607" s="61"/>
    </row>
    <row r="608" spans="1:78" ht="12.75" customHeight="1" x14ac:dyDescent="0.2">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107"/>
      <c r="AI608" s="61"/>
      <c r="AJ608" s="61"/>
      <c r="AK608" s="61"/>
      <c r="AL608" s="61"/>
      <c r="AM608" s="61"/>
      <c r="AN608" s="61"/>
      <c r="AO608" s="61"/>
      <c r="AP608" s="61"/>
      <c r="AQ608" s="61"/>
      <c r="AR608" s="61"/>
      <c r="AS608" s="61"/>
      <c r="AT608" s="61"/>
      <c r="AU608" s="61"/>
      <c r="AV608" s="61"/>
      <c r="AW608" s="61"/>
      <c r="AX608" s="61"/>
      <c r="AY608" s="61"/>
      <c r="AZ608" s="61"/>
      <c r="BA608" s="61"/>
      <c r="BB608" s="61"/>
      <c r="BC608" s="61"/>
      <c r="BD608" s="61"/>
      <c r="BE608" s="61"/>
      <c r="BF608" s="61"/>
      <c r="BG608" s="61"/>
      <c r="BH608" s="61"/>
      <c r="BI608" s="61"/>
      <c r="BJ608" s="61"/>
      <c r="BK608" s="61"/>
      <c r="BL608" s="61"/>
      <c r="BM608" s="61"/>
      <c r="BN608" s="61"/>
      <c r="BO608" s="61"/>
      <c r="BP608" s="61"/>
      <c r="BQ608" s="61"/>
      <c r="BR608" s="61"/>
      <c r="BS608" s="61"/>
      <c r="BT608" s="61"/>
      <c r="BU608" s="61"/>
      <c r="BV608" s="61"/>
      <c r="BW608" s="61"/>
      <c r="BX608" s="61"/>
      <c r="BY608" s="61"/>
      <c r="BZ608" s="61"/>
    </row>
    <row r="609" spans="1:78" ht="12.75" customHeight="1" x14ac:dyDescent="0.2">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107"/>
      <c r="AI609" s="61"/>
      <c r="AJ609" s="61"/>
      <c r="AK609" s="61"/>
      <c r="AL609" s="61"/>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61"/>
      <c r="BI609" s="61"/>
      <c r="BJ609" s="61"/>
      <c r="BK609" s="61"/>
      <c r="BL609" s="61"/>
      <c r="BM609" s="61"/>
      <c r="BN609" s="61"/>
      <c r="BO609" s="61"/>
      <c r="BP609" s="61"/>
      <c r="BQ609" s="61"/>
      <c r="BR609" s="61"/>
      <c r="BS609" s="61"/>
      <c r="BT609" s="61"/>
      <c r="BU609" s="61"/>
      <c r="BV609" s="61"/>
      <c r="BW609" s="61"/>
      <c r="BX609" s="61"/>
      <c r="BY609" s="61"/>
      <c r="BZ609" s="61"/>
    </row>
    <row r="610" spans="1:78" ht="12.75" customHeight="1" x14ac:dyDescent="0.2">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c r="AG610" s="61"/>
      <c r="AH610" s="107"/>
      <c r="AI610" s="61"/>
      <c r="AJ610" s="61"/>
      <c r="AK610" s="61"/>
      <c r="AL610" s="61"/>
      <c r="AM610" s="61"/>
      <c r="AN610" s="61"/>
      <c r="AO610" s="61"/>
      <c r="AP610" s="61"/>
      <c r="AQ610" s="61"/>
      <c r="AR610" s="61"/>
      <c r="AS610" s="61"/>
      <c r="AT610" s="61"/>
      <c r="AU610" s="61"/>
      <c r="AV610" s="61"/>
      <c r="AW610" s="61"/>
      <c r="AX610" s="61"/>
      <c r="AY610" s="61"/>
      <c r="AZ610" s="61"/>
      <c r="BA610" s="61"/>
      <c r="BB610" s="61"/>
      <c r="BC610" s="61"/>
      <c r="BD610" s="61"/>
      <c r="BE610" s="61"/>
      <c r="BF610" s="61"/>
      <c r="BG610" s="61"/>
      <c r="BH610" s="61"/>
      <c r="BI610" s="61"/>
      <c r="BJ610" s="61"/>
      <c r="BK610" s="61"/>
      <c r="BL610" s="61"/>
      <c r="BM610" s="61"/>
      <c r="BN610" s="61"/>
      <c r="BO610" s="61"/>
      <c r="BP610" s="61"/>
      <c r="BQ610" s="61"/>
      <c r="BR610" s="61"/>
      <c r="BS610" s="61"/>
      <c r="BT610" s="61"/>
      <c r="BU610" s="61"/>
      <c r="BV610" s="61"/>
      <c r="BW610" s="61"/>
      <c r="BX610" s="61"/>
      <c r="BY610" s="61"/>
      <c r="BZ610" s="61"/>
    </row>
    <row r="611" spans="1:78" ht="12.75" customHeight="1" x14ac:dyDescent="0.2">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107"/>
      <c r="AI611" s="61"/>
      <c r="AJ611" s="61"/>
      <c r="AK611" s="61"/>
      <c r="AL611" s="61"/>
      <c r="AM611" s="61"/>
      <c r="AN611" s="61"/>
      <c r="AO611" s="61"/>
      <c r="AP611" s="61"/>
      <c r="AQ611" s="61"/>
      <c r="AR611" s="61"/>
      <c r="AS611" s="61"/>
      <c r="AT611" s="61"/>
      <c r="AU611" s="61"/>
      <c r="AV611" s="61"/>
      <c r="AW611" s="61"/>
      <c r="AX611" s="61"/>
      <c r="AY611" s="61"/>
      <c r="AZ611" s="61"/>
      <c r="BA611" s="61"/>
      <c r="BB611" s="61"/>
      <c r="BC611" s="61"/>
      <c r="BD611" s="61"/>
      <c r="BE611" s="61"/>
      <c r="BF611" s="61"/>
      <c r="BG611" s="61"/>
      <c r="BH611" s="61"/>
      <c r="BI611" s="61"/>
      <c r="BJ611" s="61"/>
      <c r="BK611" s="61"/>
      <c r="BL611" s="61"/>
      <c r="BM611" s="61"/>
      <c r="BN611" s="61"/>
      <c r="BO611" s="61"/>
      <c r="BP611" s="61"/>
      <c r="BQ611" s="61"/>
      <c r="BR611" s="61"/>
      <c r="BS611" s="61"/>
      <c r="BT611" s="61"/>
      <c r="BU611" s="61"/>
      <c r="BV611" s="61"/>
      <c r="BW611" s="61"/>
      <c r="BX611" s="61"/>
      <c r="BY611" s="61"/>
      <c r="BZ611" s="61"/>
    </row>
    <row r="612" spans="1:78" ht="12.75" customHeight="1" x14ac:dyDescent="0.2">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c r="AG612" s="61"/>
      <c r="AH612" s="107"/>
      <c r="AI612" s="61"/>
      <c r="AJ612" s="61"/>
      <c r="AK612" s="61"/>
      <c r="AL612" s="61"/>
      <c r="AM612" s="61"/>
      <c r="AN612" s="61"/>
      <c r="AO612" s="61"/>
      <c r="AP612" s="61"/>
      <c r="AQ612" s="61"/>
      <c r="AR612" s="61"/>
      <c r="AS612" s="61"/>
      <c r="AT612" s="61"/>
      <c r="AU612" s="61"/>
      <c r="AV612" s="61"/>
      <c r="AW612" s="61"/>
      <c r="AX612" s="61"/>
      <c r="AY612" s="61"/>
      <c r="AZ612" s="61"/>
      <c r="BA612" s="61"/>
      <c r="BB612" s="61"/>
      <c r="BC612" s="61"/>
      <c r="BD612" s="61"/>
      <c r="BE612" s="61"/>
      <c r="BF612" s="61"/>
      <c r="BG612" s="61"/>
      <c r="BH612" s="61"/>
      <c r="BI612" s="61"/>
      <c r="BJ612" s="61"/>
      <c r="BK612" s="61"/>
      <c r="BL612" s="61"/>
      <c r="BM612" s="61"/>
      <c r="BN612" s="61"/>
      <c r="BO612" s="61"/>
      <c r="BP612" s="61"/>
      <c r="BQ612" s="61"/>
      <c r="BR612" s="61"/>
      <c r="BS612" s="61"/>
      <c r="BT612" s="61"/>
      <c r="BU612" s="61"/>
      <c r="BV612" s="61"/>
      <c r="BW612" s="61"/>
      <c r="BX612" s="61"/>
      <c r="BY612" s="61"/>
      <c r="BZ612" s="61"/>
    </row>
    <row r="613" spans="1:78" ht="12.75" customHeight="1" x14ac:dyDescent="0.2">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107"/>
      <c r="AI613" s="61"/>
      <c r="AJ613" s="61"/>
      <c r="AK613" s="61"/>
      <c r="AL613" s="61"/>
      <c r="AM613" s="61"/>
      <c r="AN613" s="61"/>
      <c r="AO613" s="61"/>
      <c r="AP613" s="61"/>
      <c r="AQ613" s="61"/>
      <c r="AR613" s="61"/>
      <c r="AS613" s="61"/>
      <c r="AT613" s="61"/>
      <c r="AU613" s="61"/>
      <c r="AV613" s="61"/>
      <c r="AW613" s="61"/>
      <c r="AX613" s="61"/>
      <c r="AY613" s="61"/>
      <c r="AZ613" s="61"/>
      <c r="BA613" s="61"/>
      <c r="BB613" s="61"/>
      <c r="BC613" s="61"/>
      <c r="BD613" s="61"/>
      <c r="BE613" s="61"/>
      <c r="BF613" s="61"/>
      <c r="BG613" s="61"/>
      <c r="BH613" s="61"/>
      <c r="BI613" s="61"/>
      <c r="BJ613" s="61"/>
      <c r="BK613" s="61"/>
      <c r="BL613" s="61"/>
      <c r="BM613" s="61"/>
      <c r="BN613" s="61"/>
      <c r="BO613" s="61"/>
      <c r="BP613" s="61"/>
      <c r="BQ613" s="61"/>
      <c r="BR613" s="61"/>
      <c r="BS613" s="61"/>
      <c r="BT613" s="61"/>
      <c r="BU613" s="61"/>
      <c r="BV613" s="61"/>
      <c r="BW613" s="61"/>
      <c r="BX613" s="61"/>
      <c r="BY613" s="61"/>
      <c r="BZ613" s="61"/>
    </row>
    <row r="614" spans="1:78" ht="12.75" customHeight="1" x14ac:dyDescent="0.2">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c r="AG614" s="61"/>
      <c r="AH614" s="107"/>
      <c r="AI614" s="61"/>
      <c r="AJ614" s="61"/>
      <c r="AK614" s="61"/>
      <c r="AL614" s="61"/>
      <c r="AM614" s="61"/>
      <c r="AN614" s="61"/>
      <c r="AO614" s="61"/>
      <c r="AP614" s="61"/>
      <c r="AQ614" s="61"/>
      <c r="AR614" s="61"/>
      <c r="AS614" s="61"/>
      <c r="AT614" s="61"/>
      <c r="AU614" s="61"/>
      <c r="AV614" s="61"/>
      <c r="AW614" s="61"/>
      <c r="AX614" s="61"/>
      <c r="AY614" s="61"/>
      <c r="AZ614" s="61"/>
      <c r="BA614" s="61"/>
      <c r="BB614" s="61"/>
      <c r="BC614" s="61"/>
      <c r="BD614" s="61"/>
      <c r="BE614" s="61"/>
      <c r="BF614" s="61"/>
      <c r="BG614" s="61"/>
      <c r="BH614" s="61"/>
      <c r="BI614" s="61"/>
      <c r="BJ614" s="61"/>
      <c r="BK614" s="61"/>
      <c r="BL614" s="61"/>
      <c r="BM614" s="61"/>
      <c r="BN614" s="61"/>
      <c r="BO614" s="61"/>
      <c r="BP614" s="61"/>
      <c r="BQ614" s="61"/>
      <c r="BR614" s="61"/>
      <c r="BS614" s="61"/>
      <c r="BT614" s="61"/>
      <c r="BU614" s="61"/>
      <c r="BV614" s="61"/>
      <c r="BW614" s="61"/>
      <c r="BX614" s="61"/>
      <c r="BY614" s="61"/>
      <c r="BZ614" s="61"/>
    </row>
    <row r="615" spans="1:78" ht="12.75" customHeight="1" x14ac:dyDescent="0.2">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107"/>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61"/>
      <c r="BJ615" s="61"/>
      <c r="BK615" s="61"/>
      <c r="BL615" s="61"/>
      <c r="BM615" s="61"/>
      <c r="BN615" s="61"/>
      <c r="BO615" s="61"/>
      <c r="BP615" s="61"/>
      <c r="BQ615" s="61"/>
      <c r="BR615" s="61"/>
      <c r="BS615" s="61"/>
      <c r="BT615" s="61"/>
      <c r="BU615" s="61"/>
      <c r="BV615" s="61"/>
      <c r="BW615" s="61"/>
      <c r="BX615" s="61"/>
      <c r="BY615" s="61"/>
      <c r="BZ615" s="61"/>
    </row>
    <row r="616" spans="1:78" ht="12.75" customHeight="1" x14ac:dyDescent="0.2">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107"/>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61"/>
      <c r="BJ616" s="61"/>
      <c r="BK616" s="61"/>
      <c r="BL616" s="61"/>
      <c r="BM616" s="61"/>
      <c r="BN616" s="61"/>
      <c r="BO616" s="61"/>
      <c r="BP616" s="61"/>
      <c r="BQ616" s="61"/>
      <c r="BR616" s="61"/>
      <c r="BS616" s="61"/>
      <c r="BT616" s="61"/>
      <c r="BU616" s="61"/>
      <c r="BV616" s="61"/>
      <c r="BW616" s="61"/>
      <c r="BX616" s="61"/>
      <c r="BY616" s="61"/>
      <c r="BZ616" s="61"/>
    </row>
    <row r="617" spans="1:78" ht="12.75" customHeight="1" x14ac:dyDescent="0.2">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c r="AG617" s="61"/>
      <c r="AH617" s="107"/>
      <c r="AI617" s="61"/>
      <c r="AJ617" s="61"/>
      <c r="AK617" s="61"/>
      <c r="AL617" s="61"/>
      <c r="AM617" s="61"/>
      <c r="AN617" s="61"/>
      <c r="AO617" s="61"/>
      <c r="AP617" s="61"/>
      <c r="AQ617" s="61"/>
      <c r="AR617" s="61"/>
      <c r="AS617" s="61"/>
      <c r="AT617" s="61"/>
      <c r="AU617" s="61"/>
      <c r="AV617" s="61"/>
      <c r="AW617" s="61"/>
      <c r="AX617" s="61"/>
      <c r="AY617" s="61"/>
      <c r="AZ617" s="61"/>
      <c r="BA617" s="61"/>
      <c r="BB617" s="61"/>
      <c r="BC617" s="61"/>
      <c r="BD617" s="61"/>
      <c r="BE617" s="61"/>
      <c r="BF617" s="61"/>
      <c r="BG617" s="61"/>
      <c r="BH617" s="61"/>
      <c r="BI617" s="61"/>
      <c r="BJ617" s="61"/>
      <c r="BK617" s="61"/>
      <c r="BL617" s="61"/>
      <c r="BM617" s="61"/>
      <c r="BN617" s="61"/>
      <c r="BO617" s="61"/>
      <c r="BP617" s="61"/>
      <c r="BQ617" s="61"/>
      <c r="BR617" s="61"/>
      <c r="BS617" s="61"/>
      <c r="BT617" s="61"/>
      <c r="BU617" s="61"/>
      <c r="BV617" s="61"/>
      <c r="BW617" s="61"/>
      <c r="BX617" s="61"/>
      <c r="BY617" s="61"/>
      <c r="BZ617" s="61"/>
    </row>
    <row r="618" spans="1:78" ht="12.75" customHeight="1" x14ac:dyDescent="0.2">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c r="AG618" s="61"/>
      <c r="AH618" s="107"/>
      <c r="AI618" s="61"/>
      <c r="AJ618" s="61"/>
      <c r="AK618" s="61"/>
      <c r="AL618" s="61"/>
      <c r="AM618" s="61"/>
      <c r="AN618" s="61"/>
      <c r="AO618" s="61"/>
      <c r="AP618" s="61"/>
      <c r="AQ618" s="61"/>
      <c r="AR618" s="61"/>
      <c r="AS618" s="61"/>
      <c r="AT618" s="61"/>
      <c r="AU618" s="61"/>
      <c r="AV618" s="61"/>
      <c r="AW618" s="61"/>
      <c r="AX618" s="61"/>
      <c r="AY618" s="61"/>
      <c r="AZ618" s="61"/>
      <c r="BA618" s="61"/>
      <c r="BB618" s="61"/>
      <c r="BC618" s="61"/>
      <c r="BD618" s="61"/>
      <c r="BE618" s="61"/>
      <c r="BF618" s="61"/>
      <c r="BG618" s="61"/>
      <c r="BH618" s="61"/>
      <c r="BI618" s="61"/>
      <c r="BJ618" s="61"/>
      <c r="BK618" s="61"/>
      <c r="BL618" s="61"/>
      <c r="BM618" s="61"/>
      <c r="BN618" s="61"/>
      <c r="BO618" s="61"/>
      <c r="BP618" s="61"/>
      <c r="BQ618" s="61"/>
      <c r="BR618" s="61"/>
      <c r="BS618" s="61"/>
      <c r="BT618" s="61"/>
      <c r="BU618" s="61"/>
      <c r="BV618" s="61"/>
      <c r="BW618" s="61"/>
      <c r="BX618" s="61"/>
      <c r="BY618" s="61"/>
      <c r="BZ618" s="61"/>
    </row>
    <row r="619" spans="1:78" ht="12.75" customHeight="1" x14ac:dyDescent="0.2">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107"/>
      <c r="AI619" s="61"/>
      <c r="AJ619" s="61"/>
      <c r="AK619" s="61"/>
      <c r="AL619" s="61"/>
      <c r="AM619" s="61"/>
      <c r="AN619" s="61"/>
      <c r="AO619" s="61"/>
      <c r="AP619" s="61"/>
      <c r="AQ619" s="61"/>
      <c r="AR619" s="61"/>
      <c r="AS619" s="61"/>
      <c r="AT619" s="61"/>
      <c r="AU619" s="61"/>
      <c r="AV619" s="61"/>
      <c r="AW619" s="61"/>
      <c r="AX619" s="61"/>
      <c r="AY619" s="61"/>
      <c r="AZ619" s="61"/>
      <c r="BA619" s="61"/>
      <c r="BB619" s="61"/>
      <c r="BC619" s="61"/>
      <c r="BD619" s="61"/>
      <c r="BE619" s="61"/>
      <c r="BF619" s="61"/>
      <c r="BG619" s="61"/>
      <c r="BH619" s="61"/>
      <c r="BI619" s="61"/>
      <c r="BJ619" s="61"/>
      <c r="BK619" s="61"/>
      <c r="BL619" s="61"/>
      <c r="BM619" s="61"/>
      <c r="BN619" s="61"/>
      <c r="BO619" s="61"/>
      <c r="BP619" s="61"/>
      <c r="BQ619" s="61"/>
      <c r="BR619" s="61"/>
      <c r="BS619" s="61"/>
      <c r="BT619" s="61"/>
      <c r="BU619" s="61"/>
      <c r="BV619" s="61"/>
      <c r="BW619" s="61"/>
      <c r="BX619" s="61"/>
      <c r="BY619" s="61"/>
      <c r="BZ619" s="61"/>
    </row>
    <row r="620" spans="1:78" ht="12.75" customHeight="1" x14ac:dyDescent="0.2">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c r="AG620" s="61"/>
      <c r="AH620" s="107"/>
      <c r="AI620" s="61"/>
      <c r="AJ620" s="61"/>
      <c r="AK620" s="61"/>
      <c r="AL620" s="61"/>
      <c r="AM620" s="61"/>
      <c r="AN620" s="61"/>
      <c r="AO620" s="61"/>
      <c r="AP620" s="61"/>
      <c r="AQ620" s="61"/>
      <c r="AR620" s="61"/>
      <c r="AS620" s="61"/>
      <c r="AT620" s="61"/>
      <c r="AU620" s="61"/>
      <c r="AV620" s="61"/>
      <c r="AW620" s="61"/>
      <c r="AX620" s="61"/>
      <c r="AY620" s="61"/>
      <c r="AZ620" s="61"/>
      <c r="BA620" s="61"/>
      <c r="BB620" s="61"/>
      <c r="BC620" s="61"/>
      <c r="BD620" s="61"/>
      <c r="BE620" s="61"/>
      <c r="BF620" s="61"/>
      <c r="BG620" s="61"/>
      <c r="BH620" s="61"/>
      <c r="BI620" s="61"/>
      <c r="BJ620" s="61"/>
      <c r="BK620" s="61"/>
      <c r="BL620" s="61"/>
      <c r="BM620" s="61"/>
      <c r="BN620" s="61"/>
      <c r="BO620" s="61"/>
      <c r="BP620" s="61"/>
      <c r="BQ620" s="61"/>
      <c r="BR620" s="61"/>
      <c r="BS620" s="61"/>
      <c r="BT620" s="61"/>
      <c r="BU620" s="61"/>
      <c r="BV620" s="61"/>
      <c r="BW620" s="61"/>
      <c r="BX620" s="61"/>
      <c r="BY620" s="61"/>
      <c r="BZ620" s="61"/>
    </row>
    <row r="621" spans="1:78" ht="12.75" customHeight="1" x14ac:dyDescent="0.2">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c r="AG621" s="61"/>
      <c r="AH621" s="107"/>
      <c r="AI621" s="61"/>
      <c r="AJ621" s="61"/>
      <c r="AK621" s="61"/>
      <c r="AL621" s="61"/>
      <c r="AM621" s="61"/>
      <c r="AN621" s="61"/>
      <c r="AO621" s="61"/>
      <c r="AP621" s="61"/>
      <c r="AQ621" s="61"/>
      <c r="AR621" s="61"/>
      <c r="AS621" s="61"/>
      <c r="AT621" s="61"/>
      <c r="AU621" s="61"/>
      <c r="AV621" s="61"/>
      <c r="AW621" s="61"/>
      <c r="AX621" s="61"/>
      <c r="AY621" s="61"/>
      <c r="AZ621" s="61"/>
      <c r="BA621" s="61"/>
      <c r="BB621" s="61"/>
      <c r="BC621" s="61"/>
      <c r="BD621" s="61"/>
      <c r="BE621" s="61"/>
      <c r="BF621" s="61"/>
      <c r="BG621" s="61"/>
      <c r="BH621" s="61"/>
      <c r="BI621" s="61"/>
      <c r="BJ621" s="61"/>
      <c r="BK621" s="61"/>
      <c r="BL621" s="61"/>
      <c r="BM621" s="61"/>
      <c r="BN621" s="61"/>
      <c r="BO621" s="61"/>
      <c r="BP621" s="61"/>
      <c r="BQ621" s="61"/>
      <c r="BR621" s="61"/>
      <c r="BS621" s="61"/>
      <c r="BT621" s="61"/>
      <c r="BU621" s="61"/>
      <c r="BV621" s="61"/>
      <c r="BW621" s="61"/>
      <c r="BX621" s="61"/>
      <c r="BY621" s="61"/>
      <c r="BZ621" s="61"/>
    </row>
    <row r="622" spans="1:78" ht="12.75" customHeight="1" x14ac:dyDescent="0.2">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c r="AG622" s="61"/>
      <c r="AH622" s="107"/>
      <c r="AI622" s="61"/>
      <c r="AJ622" s="61"/>
      <c r="AK622" s="61"/>
      <c r="AL622" s="61"/>
      <c r="AM622" s="61"/>
      <c r="AN622" s="61"/>
      <c r="AO622" s="61"/>
      <c r="AP622" s="61"/>
      <c r="AQ622" s="61"/>
      <c r="AR622" s="61"/>
      <c r="AS622" s="61"/>
      <c r="AT622" s="61"/>
      <c r="AU622" s="61"/>
      <c r="AV622" s="61"/>
      <c r="AW622" s="61"/>
      <c r="AX622" s="61"/>
      <c r="AY622" s="61"/>
      <c r="AZ622" s="61"/>
      <c r="BA622" s="61"/>
      <c r="BB622" s="61"/>
      <c r="BC622" s="61"/>
      <c r="BD622" s="61"/>
      <c r="BE622" s="61"/>
      <c r="BF622" s="61"/>
      <c r="BG622" s="61"/>
      <c r="BH622" s="61"/>
      <c r="BI622" s="61"/>
      <c r="BJ622" s="61"/>
      <c r="BK622" s="61"/>
      <c r="BL622" s="61"/>
      <c r="BM622" s="61"/>
      <c r="BN622" s="61"/>
      <c r="BO622" s="61"/>
      <c r="BP622" s="61"/>
      <c r="BQ622" s="61"/>
      <c r="BR622" s="61"/>
      <c r="BS622" s="61"/>
      <c r="BT622" s="61"/>
      <c r="BU622" s="61"/>
      <c r="BV622" s="61"/>
      <c r="BW622" s="61"/>
      <c r="BX622" s="61"/>
      <c r="BY622" s="61"/>
      <c r="BZ622" s="61"/>
    </row>
    <row r="623" spans="1:78" ht="12.75" customHeight="1" x14ac:dyDescent="0.2">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107"/>
      <c r="AI623" s="61"/>
      <c r="AJ623" s="61"/>
      <c r="AK623" s="61"/>
      <c r="AL623" s="61"/>
      <c r="AM623" s="61"/>
      <c r="AN623" s="61"/>
      <c r="AO623" s="61"/>
      <c r="AP623" s="61"/>
      <c r="AQ623" s="61"/>
      <c r="AR623" s="61"/>
      <c r="AS623" s="61"/>
      <c r="AT623" s="61"/>
      <c r="AU623" s="61"/>
      <c r="AV623" s="61"/>
      <c r="AW623" s="61"/>
      <c r="AX623" s="61"/>
      <c r="AY623" s="61"/>
      <c r="AZ623" s="61"/>
      <c r="BA623" s="61"/>
      <c r="BB623" s="61"/>
      <c r="BC623" s="61"/>
      <c r="BD623" s="61"/>
      <c r="BE623" s="61"/>
      <c r="BF623" s="61"/>
      <c r="BG623" s="61"/>
      <c r="BH623" s="61"/>
      <c r="BI623" s="61"/>
      <c r="BJ623" s="61"/>
      <c r="BK623" s="61"/>
      <c r="BL623" s="61"/>
      <c r="BM623" s="61"/>
      <c r="BN623" s="61"/>
      <c r="BO623" s="61"/>
      <c r="BP623" s="61"/>
      <c r="BQ623" s="61"/>
      <c r="BR623" s="61"/>
      <c r="BS623" s="61"/>
      <c r="BT623" s="61"/>
      <c r="BU623" s="61"/>
      <c r="BV623" s="61"/>
      <c r="BW623" s="61"/>
      <c r="BX623" s="61"/>
      <c r="BY623" s="61"/>
      <c r="BZ623" s="61"/>
    </row>
    <row r="624" spans="1:78" ht="12.75" customHeight="1" x14ac:dyDescent="0.2">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c r="AG624" s="61"/>
      <c r="AH624" s="107"/>
      <c r="AI624" s="61"/>
      <c r="AJ624" s="61"/>
      <c r="AK624" s="61"/>
      <c r="AL624" s="61"/>
      <c r="AM624" s="61"/>
      <c r="AN624" s="61"/>
      <c r="AO624" s="61"/>
      <c r="AP624" s="61"/>
      <c r="AQ624" s="61"/>
      <c r="AR624" s="61"/>
      <c r="AS624" s="61"/>
      <c r="AT624" s="61"/>
      <c r="AU624" s="61"/>
      <c r="AV624" s="61"/>
      <c r="AW624" s="61"/>
      <c r="AX624" s="61"/>
      <c r="AY624" s="61"/>
      <c r="AZ624" s="61"/>
      <c r="BA624" s="61"/>
      <c r="BB624" s="61"/>
      <c r="BC624" s="61"/>
      <c r="BD624" s="61"/>
      <c r="BE624" s="61"/>
      <c r="BF624" s="61"/>
      <c r="BG624" s="61"/>
      <c r="BH624" s="61"/>
      <c r="BI624" s="61"/>
      <c r="BJ624" s="61"/>
      <c r="BK624" s="61"/>
      <c r="BL624" s="61"/>
      <c r="BM624" s="61"/>
      <c r="BN624" s="61"/>
      <c r="BO624" s="61"/>
      <c r="BP624" s="61"/>
      <c r="BQ624" s="61"/>
      <c r="BR624" s="61"/>
      <c r="BS624" s="61"/>
      <c r="BT624" s="61"/>
      <c r="BU624" s="61"/>
      <c r="BV624" s="61"/>
      <c r="BW624" s="61"/>
      <c r="BX624" s="61"/>
      <c r="BY624" s="61"/>
      <c r="BZ624" s="61"/>
    </row>
    <row r="625" spans="1:78" ht="12.75" customHeight="1" x14ac:dyDescent="0.2">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c r="AG625" s="61"/>
      <c r="AH625" s="107"/>
      <c r="AI625" s="61"/>
      <c r="AJ625" s="61"/>
      <c r="AK625" s="61"/>
      <c r="AL625" s="61"/>
      <c r="AM625" s="61"/>
      <c r="AN625" s="61"/>
      <c r="AO625" s="61"/>
      <c r="AP625" s="61"/>
      <c r="AQ625" s="61"/>
      <c r="AR625" s="61"/>
      <c r="AS625" s="61"/>
      <c r="AT625" s="61"/>
      <c r="AU625" s="61"/>
      <c r="AV625" s="61"/>
      <c r="AW625" s="61"/>
      <c r="AX625" s="61"/>
      <c r="AY625" s="61"/>
      <c r="AZ625" s="61"/>
      <c r="BA625" s="61"/>
      <c r="BB625" s="61"/>
      <c r="BC625" s="61"/>
      <c r="BD625" s="61"/>
      <c r="BE625" s="61"/>
      <c r="BF625" s="61"/>
      <c r="BG625" s="61"/>
      <c r="BH625" s="61"/>
      <c r="BI625" s="61"/>
      <c r="BJ625" s="61"/>
      <c r="BK625" s="61"/>
      <c r="BL625" s="61"/>
      <c r="BM625" s="61"/>
      <c r="BN625" s="61"/>
      <c r="BO625" s="61"/>
      <c r="BP625" s="61"/>
      <c r="BQ625" s="61"/>
      <c r="BR625" s="61"/>
      <c r="BS625" s="61"/>
      <c r="BT625" s="61"/>
      <c r="BU625" s="61"/>
      <c r="BV625" s="61"/>
      <c r="BW625" s="61"/>
      <c r="BX625" s="61"/>
      <c r="BY625" s="61"/>
      <c r="BZ625" s="61"/>
    </row>
    <row r="626" spans="1:78" ht="12.75" customHeight="1" x14ac:dyDescent="0.2">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c r="AG626" s="61"/>
      <c r="AH626" s="107"/>
      <c r="AI626" s="61"/>
      <c r="AJ626" s="61"/>
      <c r="AK626" s="61"/>
      <c r="AL626" s="61"/>
      <c r="AM626" s="61"/>
      <c r="AN626" s="61"/>
      <c r="AO626" s="61"/>
      <c r="AP626" s="61"/>
      <c r="AQ626" s="61"/>
      <c r="AR626" s="61"/>
      <c r="AS626" s="61"/>
      <c r="AT626" s="61"/>
      <c r="AU626" s="61"/>
      <c r="AV626" s="61"/>
      <c r="AW626" s="61"/>
      <c r="AX626" s="61"/>
      <c r="AY626" s="61"/>
      <c r="AZ626" s="61"/>
      <c r="BA626" s="61"/>
      <c r="BB626" s="61"/>
      <c r="BC626" s="61"/>
      <c r="BD626" s="61"/>
      <c r="BE626" s="61"/>
      <c r="BF626" s="61"/>
      <c r="BG626" s="61"/>
      <c r="BH626" s="61"/>
      <c r="BI626" s="61"/>
      <c r="BJ626" s="61"/>
      <c r="BK626" s="61"/>
      <c r="BL626" s="61"/>
      <c r="BM626" s="61"/>
      <c r="BN626" s="61"/>
      <c r="BO626" s="61"/>
      <c r="BP626" s="61"/>
      <c r="BQ626" s="61"/>
      <c r="BR626" s="61"/>
      <c r="BS626" s="61"/>
      <c r="BT626" s="61"/>
      <c r="BU626" s="61"/>
      <c r="BV626" s="61"/>
      <c r="BW626" s="61"/>
      <c r="BX626" s="61"/>
      <c r="BY626" s="61"/>
      <c r="BZ626" s="61"/>
    </row>
    <row r="627" spans="1:78" ht="12.75" customHeight="1" x14ac:dyDescent="0.2">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c r="AG627" s="61"/>
      <c r="AH627" s="107"/>
      <c r="AI627" s="61"/>
      <c r="AJ627" s="61"/>
      <c r="AK627" s="61"/>
      <c r="AL627" s="61"/>
      <c r="AM627" s="61"/>
      <c r="AN627" s="61"/>
      <c r="AO627" s="61"/>
      <c r="AP627" s="61"/>
      <c r="AQ627" s="61"/>
      <c r="AR627" s="61"/>
      <c r="AS627" s="61"/>
      <c r="AT627" s="61"/>
      <c r="AU627" s="61"/>
      <c r="AV627" s="61"/>
      <c r="AW627" s="61"/>
      <c r="AX627" s="61"/>
      <c r="AY627" s="61"/>
      <c r="AZ627" s="61"/>
      <c r="BA627" s="61"/>
      <c r="BB627" s="61"/>
      <c r="BC627" s="61"/>
      <c r="BD627" s="61"/>
      <c r="BE627" s="61"/>
      <c r="BF627" s="61"/>
      <c r="BG627" s="61"/>
      <c r="BH627" s="61"/>
      <c r="BI627" s="61"/>
      <c r="BJ627" s="61"/>
      <c r="BK627" s="61"/>
      <c r="BL627" s="61"/>
      <c r="BM627" s="61"/>
      <c r="BN627" s="61"/>
      <c r="BO627" s="61"/>
      <c r="BP627" s="61"/>
      <c r="BQ627" s="61"/>
      <c r="BR627" s="61"/>
      <c r="BS627" s="61"/>
      <c r="BT627" s="61"/>
      <c r="BU627" s="61"/>
      <c r="BV627" s="61"/>
      <c r="BW627" s="61"/>
      <c r="BX627" s="61"/>
      <c r="BY627" s="61"/>
      <c r="BZ627" s="61"/>
    </row>
    <row r="628" spans="1:78" ht="12.75" customHeight="1" x14ac:dyDescent="0.2">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107"/>
      <c r="AI628" s="61"/>
      <c r="AJ628" s="61"/>
      <c r="AK628" s="61"/>
      <c r="AL628" s="61"/>
      <c r="AM628" s="61"/>
      <c r="AN628" s="61"/>
      <c r="AO628" s="61"/>
      <c r="AP628" s="61"/>
      <c r="AQ628" s="61"/>
      <c r="AR628" s="61"/>
      <c r="AS628" s="61"/>
      <c r="AT628" s="61"/>
      <c r="AU628" s="61"/>
      <c r="AV628" s="61"/>
      <c r="AW628" s="61"/>
      <c r="AX628" s="61"/>
      <c r="AY628" s="61"/>
      <c r="AZ628" s="61"/>
      <c r="BA628" s="61"/>
      <c r="BB628" s="61"/>
      <c r="BC628" s="61"/>
      <c r="BD628" s="61"/>
      <c r="BE628" s="61"/>
      <c r="BF628" s="61"/>
      <c r="BG628" s="61"/>
      <c r="BH628" s="61"/>
      <c r="BI628" s="61"/>
      <c r="BJ628" s="61"/>
      <c r="BK628" s="61"/>
      <c r="BL628" s="61"/>
      <c r="BM628" s="61"/>
      <c r="BN628" s="61"/>
      <c r="BO628" s="61"/>
      <c r="BP628" s="61"/>
      <c r="BQ628" s="61"/>
      <c r="BR628" s="61"/>
      <c r="BS628" s="61"/>
      <c r="BT628" s="61"/>
      <c r="BU628" s="61"/>
      <c r="BV628" s="61"/>
      <c r="BW628" s="61"/>
      <c r="BX628" s="61"/>
      <c r="BY628" s="61"/>
      <c r="BZ628" s="61"/>
    </row>
    <row r="629" spans="1:78" ht="12.75" customHeight="1" x14ac:dyDescent="0.2">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107"/>
      <c r="AI629" s="61"/>
      <c r="AJ629" s="61"/>
      <c r="AK629" s="61"/>
      <c r="AL629" s="61"/>
      <c r="AM629" s="61"/>
      <c r="AN629" s="61"/>
      <c r="AO629" s="61"/>
      <c r="AP629" s="61"/>
      <c r="AQ629" s="61"/>
      <c r="AR629" s="61"/>
      <c r="AS629" s="61"/>
      <c r="AT629" s="61"/>
      <c r="AU629" s="61"/>
      <c r="AV629" s="61"/>
      <c r="AW629" s="61"/>
      <c r="AX629" s="61"/>
      <c r="AY629" s="61"/>
      <c r="AZ629" s="61"/>
      <c r="BA629" s="61"/>
      <c r="BB629" s="61"/>
      <c r="BC629" s="61"/>
      <c r="BD629" s="61"/>
      <c r="BE629" s="61"/>
      <c r="BF629" s="61"/>
      <c r="BG629" s="61"/>
      <c r="BH629" s="61"/>
      <c r="BI629" s="61"/>
      <c r="BJ629" s="61"/>
      <c r="BK629" s="61"/>
      <c r="BL629" s="61"/>
      <c r="BM629" s="61"/>
      <c r="BN629" s="61"/>
      <c r="BO629" s="61"/>
      <c r="BP629" s="61"/>
      <c r="BQ629" s="61"/>
      <c r="BR629" s="61"/>
      <c r="BS629" s="61"/>
      <c r="BT629" s="61"/>
      <c r="BU629" s="61"/>
      <c r="BV629" s="61"/>
      <c r="BW629" s="61"/>
      <c r="BX629" s="61"/>
      <c r="BY629" s="61"/>
      <c r="BZ629" s="61"/>
    </row>
    <row r="630" spans="1:78" ht="12.75" customHeight="1" x14ac:dyDescent="0.2">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c r="AG630" s="61"/>
      <c r="AH630" s="107"/>
      <c r="AI630" s="61"/>
      <c r="AJ630" s="61"/>
      <c r="AK630" s="61"/>
      <c r="AL630" s="61"/>
      <c r="AM630" s="61"/>
      <c r="AN630" s="61"/>
      <c r="AO630" s="61"/>
      <c r="AP630" s="61"/>
      <c r="AQ630" s="61"/>
      <c r="AR630" s="61"/>
      <c r="AS630" s="61"/>
      <c r="AT630" s="61"/>
      <c r="AU630" s="61"/>
      <c r="AV630" s="61"/>
      <c r="AW630" s="61"/>
      <c r="AX630" s="61"/>
      <c r="AY630" s="61"/>
      <c r="AZ630" s="61"/>
      <c r="BA630" s="61"/>
      <c r="BB630" s="61"/>
      <c r="BC630" s="61"/>
      <c r="BD630" s="61"/>
      <c r="BE630" s="61"/>
      <c r="BF630" s="61"/>
      <c r="BG630" s="61"/>
      <c r="BH630" s="61"/>
      <c r="BI630" s="61"/>
      <c r="BJ630" s="61"/>
      <c r="BK630" s="61"/>
      <c r="BL630" s="61"/>
      <c r="BM630" s="61"/>
      <c r="BN630" s="61"/>
      <c r="BO630" s="61"/>
      <c r="BP630" s="61"/>
      <c r="BQ630" s="61"/>
      <c r="BR630" s="61"/>
      <c r="BS630" s="61"/>
      <c r="BT630" s="61"/>
      <c r="BU630" s="61"/>
      <c r="BV630" s="61"/>
      <c r="BW630" s="61"/>
      <c r="BX630" s="61"/>
      <c r="BY630" s="61"/>
      <c r="BZ630" s="61"/>
    </row>
    <row r="631" spans="1:78" ht="12.75" customHeight="1" x14ac:dyDescent="0.2">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c r="AG631" s="61"/>
      <c r="AH631" s="107"/>
      <c r="AI631" s="61"/>
      <c r="AJ631" s="61"/>
      <c r="AK631" s="61"/>
      <c r="AL631" s="61"/>
      <c r="AM631" s="61"/>
      <c r="AN631" s="61"/>
      <c r="AO631" s="61"/>
      <c r="AP631" s="61"/>
      <c r="AQ631" s="61"/>
      <c r="AR631" s="61"/>
      <c r="AS631" s="61"/>
      <c r="AT631" s="61"/>
      <c r="AU631" s="61"/>
      <c r="AV631" s="61"/>
      <c r="AW631" s="61"/>
      <c r="AX631" s="61"/>
      <c r="AY631" s="61"/>
      <c r="AZ631" s="61"/>
      <c r="BA631" s="61"/>
      <c r="BB631" s="61"/>
      <c r="BC631" s="61"/>
      <c r="BD631" s="61"/>
      <c r="BE631" s="61"/>
      <c r="BF631" s="61"/>
      <c r="BG631" s="61"/>
      <c r="BH631" s="61"/>
      <c r="BI631" s="61"/>
      <c r="BJ631" s="61"/>
      <c r="BK631" s="61"/>
      <c r="BL631" s="61"/>
      <c r="BM631" s="61"/>
      <c r="BN631" s="61"/>
      <c r="BO631" s="61"/>
      <c r="BP631" s="61"/>
      <c r="BQ631" s="61"/>
      <c r="BR631" s="61"/>
      <c r="BS631" s="61"/>
      <c r="BT631" s="61"/>
      <c r="BU631" s="61"/>
      <c r="BV631" s="61"/>
      <c r="BW631" s="61"/>
      <c r="BX631" s="61"/>
      <c r="BY631" s="61"/>
      <c r="BZ631" s="61"/>
    </row>
    <row r="632" spans="1:78" ht="12.75" customHeight="1" x14ac:dyDescent="0.2">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107"/>
      <c r="AI632" s="61"/>
      <c r="AJ632" s="61"/>
      <c r="AK632" s="61"/>
      <c r="AL632" s="61"/>
      <c r="AM632" s="61"/>
      <c r="AN632" s="61"/>
      <c r="AO632" s="61"/>
      <c r="AP632" s="61"/>
      <c r="AQ632" s="61"/>
      <c r="AR632" s="61"/>
      <c r="AS632" s="61"/>
      <c r="AT632" s="61"/>
      <c r="AU632" s="61"/>
      <c r="AV632" s="61"/>
      <c r="AW632" s="61"/>
      <c r="AX632" s="61"/>
      <c r="AY632" s="61"/>
      <c r="AZ632" s="61"/>
      <c r="BA632" s="61"/>
      <c r="BB632" s="61"/>
      <c r="BC632" s="61"/>
      <c r="BD632" s="61"/>
      <c r="BE632" s="61"/>
      <c r="BF632" s="61"/>
      <c r="BG632" s="61"/>
      <c r="BH632" s="61"/>
      <c r="BI632" s="61"/>
      <c r="BJ632" s="61"/>
      <c r="BK632" s="61"/>
      <c r="BL632" s="61"/>
      <c r="BM632" s="61"/>
      <c r="BN632" s="61"/>
      <c r="BO632" s="61"/>
      <c r="BP632" s="61"/>
      <c r="BQ632" s="61"/>
      <c r="BR632" s="61"/>
      <c r="BS632" s="61"/>
      <c r="BT632" s="61"/>
      <c r="BU632" s="61"/>
      <c r="BV632" s="61"/>
      <c r="BW632" s="61"/>
      <c r="BX632" s="61"/>
      <c r="BY632" s="61"/>
      <c r="BZ632" s="61"/>
    </row>
    <row r="633" spans="1:78" ht="12.75" customHeight="1" x14ac:dyDescent="0.2">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c r="AG633" s="61"/>
      <c r="AH633" s="107"/>
      <c r="AI633" s="61"/>
      <c r="AJ633" s="61"/>
      <c r="AK633" s="61"/>
      <c r="AL633" s="61"/>
      <c r="AM633" s="61"/>
      <c r="AN633" s="61"/>
      <c r="AO633" s="61"/>
      <c r="AP633" s="61"/>
      <c r="AQ633" s="61"/>
      <c r="AR633" s="61"/>
      <c r="AS633" s="61"/>
      <c r="AT633" s="61"/>
      <c r="AU633" s="61"/>
      <c r="AV633" s="61"/>
      <c r="AW633" s="61"/>
      <c r="AX633" s="61"/>
      <c r="AY633" s="61"/>
      <c r="AZ633" s="61"/>
      <c r="BA633" s="61"/>
      <c r="BB633" s="61"/>
      <c r="BC633" s="61"/>
      <c r="BD633" s="61"/>
      <c r="BE633" s="61"/>
      <c r="BF633" s="61"/>
      <c r="BG633" s="61"/>
      <c r="BH633" s="61"/>
      <c r="BI633" s="61"/>
      <c r="BJ633" s="61"/>
      <c r="BK633" s="61"/>
      <c r="BL633" s="61"/>
      <c r="BM633" s="61"/>
      <c r="BN633" s="61"/>
      <c r="BO633" s="61"/>
      <c r="BP633" s="61"/>
      <c r="BQ633" s="61"/>
      <c r="BR633" s="61"/>
      <c r="BS633" s="61"/>
      <c r="BT633" s="61"/>
      <c r="BU633" s="61"/>
      <c r="BV633" s="61"/>
      <c r="BW633" s="61"/>
      <c r="BX633" s="61"/>
      <c r="BY633" s="61"/>
      <c r="BZ633" s="61"/>
    </row>
    <row r="634" spans="1:78" ht="12.75" customHeight="1" x14ac:dyDescent="0.2">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c r="AG634" s="61"/>
      <c r="AH634" s="107"/>
      <c r="AI634" s="61"/>
      <c r="AJ634" s="61"/>
      <c r="AK634" s="61"/>
      <c r="AL634" s="61"/>
      <c r="AM634" s="61"/>
      <c r="AN634" s="61"/>
      <c r="AO634" s="61"/>
      <c r="AP634" s="61"/>
      <c r="AQ634" s="61"/>
      <c r="AR634" s="61"/>
      <c r="AS634" s="61"/>
      <c r="AT634" s="61"/>
      <c r="AU634" s="61"/>
      <c r="AV634" s="61"/>
      <c r="AW634" s="61"/>
      <c r="AX634" s="61"/>
      <c r="AY634" s="61"/>
      <c r="AZ634" s="61"/>
      <c r="BA634" s="61"/>
      <c r="BB634" s="61"/>
      <c r="BC634" s="61"/>
      <c r="BD634" s="61"/>
      <c r="BE634" s="61"/>
      <c r="BF634" s="61"/>
      <c r="BG634" s="61"/>
      <c r="BH634" s="61"/>
      <c r="BI634" s="61"/>
      <c r="BJ634" s="61"/>
      <c r="BK634" s="61"/>
      <c r="BL634" s="61"/>
      <c r="BM634" s="61"/>
      <c r="BN634" s="61"/>
      <c r="BO634" s="61"/>
      <c r="BP634" s="61"/>
      <c r="BQ634" s="61"/>
      <c r="BR634" s="61"/>
      <c r="BS634" s="61"/>
      <c r="BT634" s="61"/>
      <c r="BU634" s="61"/>
      <c r="BV634" s="61"/>
      <c r="BW634" s="61"/>
      <c r="BX634" s="61"/>
      <c r="BY634" s="61"/>
      <c r="BZ634" s="61"/>
    </row>
    <row r="635" spans="1:78" ht="12.75" customHeight="1" x14ac:dyDescent="0.2">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107"/>
      <c r="AI635" s="61"/>
      <c r="AJ635" s="61"/>
      <c r="AK635" s="61"/>
      <c r="AL635" s="61"/>
      <c r="AM635" s="61"/>
      <c r="AN635" s="61"/>
      <c r="AO635" s="61"/>
      <c r="AP635" s="61"/>
      <c r="AQ635" s="61"/>
      <c r="AR635" s="61"/>
      <c r="AS635" s="61"/>
      <c r="AT635" s="61"/>
      <c r="AU635" s="61"/>
      <c r="AV635" s="61"/>
      <c r="AW635" s="61"/>
      <c r="AX635" s="61"/>
      <c r="AY635" s="61"/>
      <c r="AZ635" s="61"/>
      <c r="BA635" s="61"/>
      <c r="BB635" s="61"/>
      <c r="BC635" s="61"/>
      <c r="BD635" s="61"/>
      <c r="BE635" s="61"/>
      <c r="BF635" s="61"/>
      <c r="BG635" s="61"/>
      <c r="BH635" s="61"/>
      <c r="BI635" s="61"/>
      <c r="BJ635" s="61"/>
      <c r="BK635" s="61"/>
      <c r="BL635" s="61"/>
      <c r="BM635" s="61"/>
      <c r="BN635" s="61"/>
      <c r="BO635" s="61"/>
      <c r="BP635" s="61"/>
      <c r="BQ635" s="61"/>
      <c r="BR635" s="61"/>
      <c r="BS635" s="61"/>
      <c r="BT635" s="61"/>
      <c r="BU635" s="61"/>
      <c r="BV635" s="61"/>
      <c r="BW635" s="61"/>
      <c r="BX635" s="61"/>
      <c r="BY635" s="61"/>
      <c r="BZ635" s="61"/>
    </row>
    <row r="636" spans="1:78" ht="12.75" customHeight="1" x14ac:dyDescent="0.2">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107"/>
      <c r="AI636" s="61"/>
      <c r="AJ636" s="61"/>
      <c r="AK636" s="61"/>
      <c r="AL636" s="61"/>
      <c r="AM636" s="61"/>
      <c r="AN636" s="61"/>
      <c r="AO636" s="61"/>
      <c r="AP636" s="61"/>
      <c r="AQ636" s="61"/>
      <c r="AR636" s="61"/>
      <c r="AS636" s="61"/>
      <c r="AT636" s="61"/>
      <c r="AU636" s="61"/>
      <c r="AV636" s="61"/>
      <c r="AW636" s="61"/>
      <c r="AX636" s="61"/>
      <c r="AY636" s="61"/>
      <c r="AZ636" s="61"/>
      <c r="BA636" s="61"/>
      <c r="BB636" s="61"/>
      <c r="BC636" s="61"/>
      <c r="BD636" s="61"/>
      <c r="BE636" s="61"/>
      <c r="BF636" s="61"/>
      <c r="BG636" s="61"/>
      <c r="BH636" s="61"/>
      <c r="BI636" s="61"/>
      <c r="BJ636" s="61"/>
      <c r="BK636" s="61"/>
      <c r="BL636" s="61"/>
      <c r="BM636" s="61"/>
      <c r="BN636" s="61"/>
      <c r="BO636" s="61"/>
      <c r="BP636" s="61"/>
      <c r="BQ636" s="61"/>
      <c r="BR636" s="61"/>
      <c r="BS636" s="61"/>
      <c r="BT636" s="61"/>
      <c r="BU636" s="61"/>
      <c r="BV636" s="61"/>
      <c r="BW636" s="61"/>
      <c r="BX636" s="61"/>
      <c r="BY636" s="61"/>
      <c r="BZ636" s="61"/>
    </row>
    <row r="637" spans="1:78" ht="12.75" customHeight="1" x14ac:dyDescent="0.2">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107"/>
      <c r="AI637" s="61"/>
      <c r="AJ637" s="61"/>
      <c r="AK637" s="61"/>
      <c r="AL637" s="61"/>
      <c r="AM637" s="61"/>
      <c r="AN637" s="61"/>
      <c r="AO637" s="61"/>
      <c r="AP637" s="61"/>
      <c r="AQ637" s="61"/>
      <c r="AR637" s="61"/>
      <c r="AS637" s="61"/>
      <c r="AT637" s="61"/>
      <c r="AU637" s="61"/>
      <c r="AV637" s="61"/>
      <c r="AW637" s="61"/>
      <c r="AX637" s="61"/>
      <c r="AY637" s="61"/>
      <c r="AZ637" s="61"/>
      <c r="BA637" s="61"/>
      <c r="BB637" s="61"/>
      <c r="BC637" s="61"/>
      <c r="BD637" s="61"/>
      <c r="BE637" s="61"/>
      <c r="BF637" s="61"/>
      <c r="BG637" s="61"/>
      <c r="BH637" s="61"/>
      <c r="BI637" s="61"/>
      <c r="BJ637" s="61"/>
      <c r="BK637" s="61"/>
      <c r="BL637" s="61"/>
      <c r="BM637" s="61"/>
      <c r="BN637" s="61"/>
      <c r="BO637" s="61"/>
      <c r="BP637" s="61"/>
      <c r="BQ637" s="61"/>
      <c r="BR637" s="61"/>
      <c r="BS637" s="61"/>
      <c r="BT637" s="61"/>
      <c r="BU637" s="61"/>
      <c r="BV637" s="61"/>
      <c r="BW637" s="61"/>
      <c r="BX637" s="61"/>
      <c r="BY637" s="61"/>
      <c r="BZ637" s="61"/>
    </row>
    <row r="638" spans="1:78" ht="12.75" customHeight="1" x14ac:dyDescent="0.2">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107"/>
      <c r="AI638" s="61"/>
      <c r="AJ638" s="61"/>
      <c r="AK638" s="61"/>
      <c r="AL638" s="61"/>
      <c r="AM638" s="61"/>
      <c r="AN638" s="61"/>
      <c r="AO638" s="61"/>
      <c r="AP638" s="61"/>
      <c r="AQ638" s="61"/>
      <c r="AR638" s="61"/>
      <c r="AS638" s="61"/>
      <c r="AT638" s="61"/>
      <c r="AU638" s="61"/>
      <c r="AV638" s="61"/>
      <c r="AW638" s="61"/>
      <c r="AX638" s="61"/>
      <c r="AY638" s="61"/>
      <c r="AZ638" s="61"/>
      <c r="BA638" s="61"/>
      <c r="BB638" s="61"/>
      <c r="BC638" s="61"/>
      <c r="BD638" s="61"/>
      <c r="BE638" s="61"/>
      <c r="BF638" s="61"/>
      <c r="BG638" s="61"/>
      <c r="BH638" s="61"/>
      <c r="BI638" s="61"/>
      <c r="BJ638" s="61"/>
      <c r="BK638" s="61"/>
      <c r="BL638" s="61"/>
      <c r="BM638" s="61"/>
      <c r="BN638" s="61"/>
      <c r="BO638" s="61"/>
      <c r="BP638" s="61"/>
      <c r="BQ638" s="61"/>
      <c r="BR638" s="61"/>
      <c r="BS638" s="61"/>
      <c r="BT638" s="61"/>
      <c r="BU638" s="61"/>
      <c r="BV638" s="61"/>
      <c r="BW638" s="61"/>
      <c r="BX638" s="61"/>
      <c r="BY638" s="61"/>
      <c r="BZ638" s="61"/>
    </row>
    <row r="639" spans="1:78" ht="12.75" customHeight="1" x14ac:dyDescent="0.2">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107"/>
      <c r="AI639" s="61"/>
      <c r="AJ639" s="61"/>
      <c r="AK639" s="61"/>
      <c r="AL639" s="61"/>
      <c r="AM639" s="61"/>
      <c r="AN639" s="61"/>
      <c r="AO639" s="61"/>
      <c r="AP639" s="61"/>
      <c r="AQ639" s="61"/>
      <c r="AR639" s="61"/>
      <c r="AS639" s="61"/>
      <c r="AT639" s="61"/>
      <c r="AU639" s="61"/>
      <c r="AV639" s="61"/>
      <c r="AW639" s="61"/>
      <c r="AX639" s="61"/>
      <c r="AY639" s="61"/>
      <c r="AZ639" s="61"/>
      <c r="BA639" s="61"/>
      <c r="BB639" s="61"/>
      <c r="BC639" s="61"/>
      <c r="BD639" s="61"/>
      <c r="BE639" s="61"/>
      <c r="BF639" s="61"/>
      <c r="BG639" s="61"/>
      <c r="BH639" s="61"/>
      <c r="BI639" s="61"/>
      <c r="BJ639" s="61"/>
      <c r="BK639" s="61"/>
      <c r="BL639" s="61"/>
      <c r="BM639" s="61"/>
      <c r="BN639" s="61"/>
      <c r="BO639" s="61"/>
      <c r="BP639" s="61"/>
      <c r="BQ639" s="61"/>
      <c r="BR639" s="61"/>
      <c r="BS639" s="61"/>
      <c r="BT639" s="61"/>
      <c r="BU639" s="61"/>
      <c r="BV639" s="61"/>
      <c r="BW639" s="61"/>
      <c r="BX639" s="61"/>
      <c r="BY639" s="61"/>
      <c r="BZ639" s="61"/>
    </row>
    <row r="640" spans="1:78" ht="12.75" customHeight="1" x14ac:dyDescent="0.2">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107"/>
      <c r="AI640" s="61"/>
      <c r="AJ640" s="61"/>
      <c r="AK640" s="61"/>
      <c r="AL640" s="61"/>
      <c r="AM640" s="61"/>
      <c r="AN640" s="61"/>
      <c r="AO640" s="61"/>
      <c r="AP640" s="61"/>
      <c r="AQ640" s="61"/>
      <c r="AR640" s="61"/>
      <c r="AS640" s="61"/>
      <c r="AT640" s="61"/>
      <c r="AU640" s="61"/>
      <c r="AV640" s="61"/>
      <c r="AW640" s="61"/>
      <c r="AX640" s="61"/>
      <c r="AY640" s="61"/>
      <c r="AZ640" s="61"/>
      <c r="BA640" s="61"/>
      <c r="BB640" s="61"/>
      <c r="BC640" s="61"/>
      <c r="BD640" s="61"/>
      <c r="BE640" s="61"/>
      <c r="BF640" s="61"/>
      <c r="BG640" s="61"/>
      <c r="BH640" s="61"/>
      <c r="BI640" s="61"/>
      <c r="BJ640" s="61"/>
      <c r="BK640" s="61"/>
      <c r="BL640" s="61"/>
      <c r="BM640" s="61"/>
      <c r="BN640" s="61"/>
      <c r="BO640" s="61"/>
      <c r="BP640" s="61"/>
      <c r="BQ640" s="61"/>
      <c r="BR640" s="61"/>
      <c r="BS640" s="61"/>
      <c r="BT640" s="61"/>
      <c r="BU640" s="61"/>
      <c r="BV640" s="61"/>
      <c r="BW640" s="61"/>
      <c r="BX640" s="61"/>
      <c r="BY640" s="61"/>
      <c r="BZ640" s="61"/>
    </row>
    <row r="641" spans="1:78" ht="12.75" customHeight="1" x14ac:dyDescent="0.2">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107"/>
      <c r="AI641" s="61"/>
      <c r="AJ641" s="61"/>
      <c r="AK641" s="61"/>
      <c r="AL641" s="61"/>
      <c r="AM641" s="61"/>
      <c r="AN641" s="61"/>
      <c r="AO641" s="61"/>
      <c r="AP641" s="61"/>
      <c r="AQ641" s="61"/>
      <c r="AR641" s="61"/>
      <c r="AS641" s="61"/>
      <c r="AT641" s="61"/>
      <c r="AU641" s="61"/>
      <c r="AV641" s="61"/>
      <c r="AW641" s="61"/>
      <c r="AX641" s="61"/>
      <c r="AY641" s="61"/>
      <c r="AZ641" s="61"/>
      <c r="BA641" s="61"/>
      <c r="BB641" s="61"/>
      <c r="BC641" s="61"/>
      <c r="BD641" s="61"/>
      <c r="BE641" s="61"/>
      <c r="BF641" s="61"/>
      <c r="BG641" s="61"/>
      <c r="BH641" s="61"/>
      <c r="BI641" s="61"/>
      <c r="BJ641" s="61"/>
      <c r="BK641" s="61"/>
      <c r="BL641" s="61"/>
      <c r="BM641" s="61"/>
      <c r="BN641" s="61"/>
      <c r="BO641" s="61"/>
      <c r="BP641" s="61"/>
      <c r="BQ641" s="61"/>
      <c r="BR641" s="61"/>
      <c r="BS641" s="61"/>
      <c r="BT641" s="61"/>
      <c r="BU641" s="61"/>
      <c r="BV641" s="61"/>
      <c r="BW641" s="61"/>
      <c r="BX641" s="61"/>
      <c r="BY641" s="61"/>
      <c r="BZ641" s="61"/>
    </row>
    <row r="642" spans="1:78" ht="12.75" customHeight="1" x14ac:dyDescent="0.2">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c r="AG642" s="61"/>
      <c r="AH642" s="107"/>
      <c r="AI642" s="61"/>
      <c r="AJ642" s="61"/>
      <c r="AK642" s="61"/>
      <c r="AL642" s="61"/>
      <c r="AM642" s="61"/>
      <c r="AN642" s="61"/>
      <c r="AO642" s="61"/>
      <c r="AP642" s="61"/>
      <c r="AQ642" s="61"/>
      <c r="AR642" s="61"/>
      <c r="AS642" s="61"/>
      <c r="AT642" s="61"/>
      <c r="AU642" s="61"/>
      <c r="AV642" s="61"/>
      <c r="AW642" s="61"/>
      <c r="AX642" s="61"/>
      <c r="AY642" s="61"/>
      <c r="AZ642" s="61"/>
      <c r="BA642" s="61"/>
      <c r="BB642" s="61"/>
      <c r="BC642" s="61"/>
      <c r="BD642" s="61"/>
      <c r="BE642" s="61"/>
      <c r="BF642" s="61"/>
      <c r="BG642" s="61"/>
      <c r="BH642" s="61"/>
      <c r="BI642" s="61"/>
      <c r="BJ642" s="61"/>
      <c r="BK642" s="61"/>
      <c r="BL642" s="61"/>
      <c r="BM642" s="61"/>
      <c r="BN642" s="61"/>
      <c r="BO642" s="61"/>
      <c r="BP642" s="61"/>
      <c r="BQ642" s="61"/>
      <c r="BR642" s="61"/>
      <c r="BS642" s="61"/>
      <c r="BT642" s="61"/>
      <c r="BU642" s="61"/>
      <c r="BV642" s="61"/>
      <c r="BW642" s="61"/>
      <c r="BX642" s="61"/>
      <c r="BY642" s="61"/>
      <c r="BZ642" s="61"/>
    </row>
    <row r="643" spans="1:78" ht="12.75" customHeight="1" x14ac:dyDescent="0.2">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c r="AG643" s="61"/>
      <c r="AH643" s="107"/>
      <c r="AI643" s="61"/>
      <c r="AJ643" s="61"/>
      <c r="AK643" s="61"/>
      <c r="AL643" s="61"/>
      <c r="AM643" s="61"/>
      <c r="AN643" s="61"/>
      <c r="AO643" s="61"/>
      <c r="AP643" s="61"/>
      <c r="AQ643" s="61"/>
      <c r="AR643" s="61"/>
      <c r="AS643" s="61"/>
      <c r="AT643" s="61"/>
      <c r="AU643" s="61"/>
      <c r="AV643" s="61"/>
      <c r="AW643" s="61"/>
      <c r="AX643" s="61"/>
      <c r="AY643" s="61"/>
      <c r="AZ643" s="61"/>
      <c r="BA643" s="61"/>
      <c r="BB643" s="61"/>
      <c r="BC643" s="61"/>
      <c r="BD643" s="61"/>
      <c r="BE643" s="61"/>
      <c r="BF643" s="61"/>
      <c r="BG643" s="61"/>
      <c r="BH643" s="61"/>
      <c r="BI643" s="61"/>
      <c r="BJ643" s="61"/>
      <c r="BK643" s="61"/>
      <c r="BL643" s="61"/>
      <c r="BM643" s="61"/>
      <c r="BN643" s="61"/>
      <c r="BO643" s="61"/>
      <c r="BP643" s="61"/>
      <c r="BQ643" s="61"/>
      <c r="BR643" s="61"/>
      <c r="BS643" s="61"/>
      <c r="BT643" s="61"/>
      <c r="BU643" s="61"/>
      <c r="BV643" s="61"/>
      <c r="BW643" s="61"/>
      <c r="BX643" s="61"/>
      <c r="BY643" s="61"/>
      <c r="BZ643" s="61"/>
    </row>
    <row r="644" spans="1:78" ht="12.75" customHeight="1" x14ac:dyDescent="0.2">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107"/>
      <c r="AI644" s="61"/>
      <c r="AJ644" s="61"/>
      <c r="AK644" s="61"/>
      <c r="AL644" s="61"/>
      <c r="AM644" s="61"/>
      <c r="AN644" s="61"/>
      <c r="AO644" s="61"/>
      <c r="AP644" s="61"/>
      <c r="AQ644" s="61"/>
      <c r="AR644" s="61"/>
      <c r="AS644" s="61"/>
      <c r="AT644" s="61"/>
      <c r="AU644" s="61"/>
      <c r="AV644" s="61"/>
      <c r="AW644" s="61"/>
      <c r="AX644" s="61"/>
      <c r="AY644" s="61"/>
      <c r="AZ644" s="61"/>
      <c r="BA644" s="61"/>
      <c r="BB644" s="61"/>
      <c r="BC644" s="61"/>
      <c r="BD644" s="61"/>
      <c r="BE644" s="61"/>
      <c r="BF644" s="61"/>
      <c r="BG644" s="61"/>
      <c r="BH644" s="61"/>
      <c r="BI644" s="61"/>
      <c r="BJ644" s="61"/>
      <c r="BK644" s="61"/>
      <c r="BL644" s="61"/>
      <c r="BM644" s="61"/>
      <c r="BN644" s="61"/>
      <c r="BO644" s="61"/>
      <c r="BP644" s="61"/>
      <c r="BQ644" s="61"/>
      <c r="BR644" s="61"/>
      <c r="BS644" s="61"/>
      <c r="BT644" s="61"/>
      <c r="BU644" s="61"/>
      <c r="BV644" s="61"/>
      <c r="BW644" s="61"/>
      <c r="BX644" s="61"/>
      <c r="BY644" s="61"/>
      <c r="BZ644" s="61"/>
    </row>
    <row r="645" spans="1:78" ht="12.75" customHeight="1" x14ac:dyDescent="0.2">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c r="AB645" s="61"/>
      <c r="AC645" s="61"/>
      <c r="AD645" s="61"/>
      <c r="AE645" s="61"/>
      <c r="AF645" s="61"/>
      <c r="AG645" s="61"/>
      <c r="AH645" s="107"/>
      <c r="AI645" s="61"/>
      <c r="AJ645" s="61"/>
      <c r="AK645" s="61"/>
      <c r="AL645" s="61"/>
      <c r="AM645" s="61"/>
      <c r="AN645" s="61"/>
      <c r="AO645" s="61"/>
      <c r="AP645" s="61"/>
      <c r="AQ645" s="61"/>
      <c r="AR645" s="61"/>
      <c r="AS645" s="61"/>
      <c r="AT645" s="61"/>
      <c r="AU645" s="61"/>
      <c r="AV645" s="61"/>
      <c r="AW645" s="61"/>
      <c r="AX645" s="61"/>
      <c r="AY645" s="61"/>
      <c r="AZ645" s="61"/>
      <c r="BA645" s="61"/>
      <c r="BB645" s="61"/>
      <c r="BC645" s="61"/>
      <c r="BD645" s="61"/>
      <c r="BE645" s="61"/>
      <c r="BF645" s="61"/>
      <c r="BG645" s="61"/>
      <c r="BH645" s="61"/>
      <c r="BI645" s="61"/>
      <c r="BJ645" s="61"/>
      <c r="BK645" s="61"/>
      <c r="BL645" s="61"/>
      <c r="BM645" s="61"/>
      <c r="BN645" s="61"/>
      <c r="BO645" s="61"/>
      <c r="BP645" s="61"/>
      <c r="BQ645" s="61"/>
      <c r="BR645" s="61"/>
      <c r="BS645" s="61"/>
      <c r="BT645" s="61"/>
      <c r="BU645" s="61"/>
      <c r="BV645" s="61"/>
      <c r="BW645" s="61"/>
      <c r="BX645" s="61"/>
      <c r="BY645" s="61"/>
      <c r="BZ645" s="61"/>
    </row>
    <row r="646" spans="1:78" ht="12.75" customHeight="1" x14ac:dyDescent="0.2">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c r="AB646" s="61"/>
      <c r="AC646" s="61"/>
      <c r="AD646" s="61"/>
      <c r="AE646" s="61"/>
      <c r="AF646" s="61"/>
      <c r="AG646" s="61"/>
      <c r="AH646" s="107"/>
      <c r="AI646" s="61"/>
      <c r="AJ646" s="61"/>
      <c r="AK646" s="61"/>
      <c r="AL646" s="61"/>
      <c r="AM646" s="61"/>
      <c r="AN646" s="61"/>
      <c r="AO646" s="61"/>
      <c r="AP646" s="61"/>
      <c r="AQ646" s="61"/>
      <c r="AR646" s="61"/>
      <c r="AS646" s="61"/>
      <c r="AT646" s="61"/>
      <c r="AU646" s="61"/>
      <c r="AV646" s="61"/>
      <c r="AW646" s="61"/>
      <c r="AX646" s="61"/>
      <c r="AY646" s="61"/>
      <c r="AZ646" s="61"/>
      <c r="BA646" s="61"/>
      <c r="BB646" s="61"/>
      <c r="BC646" s="61"/>
      <c r="BD646" s="61"/>
      <c r="BE646" s="61"/>
      <c r="BF646" s="61"/>
      <c r="BG646" s="61"/>
      <c r="BH646" s="61"/>
      <c r="BI646" s="61"/>
      <c r="BJ646" s="61"/>
      <c r="BK646" s="61"/>
      <c r="BL646" s="61"/>
      <c r="BM646" s="61"/>
      <c r="BN646" s="61"/>
      <c r="BO646" s="61"/>
      <c r="BP646" s="61"/>
      <c r="BQ646" s="61"/>
      <c r="BR646" s="61"/>
      <c r="BS646" s="61"/>
      <c r="BT646" s="61"/>
      <c r="BU646" s="61"/>
      <c r="BV646" s="61"/>
      <c r="BW646" s="61"/>
      <c r="BX646" s="61"/>
      <c r="BY646" s="61"/>
      <c r="BZ646" s="61"/>
    </row>
    <row r="647" spans="1:78" ht="12.75" customHeight="1" x14ac:dyDescent="0.2">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c r="AC647" s="61"/>
      <c r="AD647" s="61"/>
      <c r="AE647" s="61"/>
      <c r="AF647" s="61"/>
      <c r="AG647" s="61"/>
      <c r="AH647" s="107"/>
      <c r="AI647" s="61"/>
      <c r="AJ647" s="61"/>
      <c r="AK647" s="61"/>
      <c r="AL647" s="61"/>
      <c r="AM647" s="61"/>
      <c r="AN647" s="61"/>
      <c r="AO647" s="61"/>
      <c r="AP647" s="61"/>
      <c r="AQ647" s="61"/>
      <c r="AR647" s="61"/>
      <c r="AS647" s="61"/>
      <c r="AT647" s="61"/>
      <c r="AU647" s="61"/>
      <c r="AV647" s="61"/>
      <c r="AW647" s="61"/>
      <c r="AX647" s="61"/>
      <c r="AY647" s="61"/>
      <c r="AZ647" s="61"/>
      <c r="BA647" s="61"/>
      <c r="BB647" s="61"/>
      <c r="BC647" s="61"/>
      <c r="BD647" s="61"/>
      <c r="BE647" s="61"/>
      <c r="BF647" s="61"/>
      <c r="BG647" s="61"/>
      <c r="BH647" s="61"/>
      <c r="BI647" s="61"/>
      <c r="BJ647" s="61"/>
      <c r="BK647" s="61"/>
      <c r="BL647" s="61"/>
      <c r="BM647" s="61"/>
      <c r="BN647" s="61"/>
      <c r="BO647" s="61"/>
      <c r="BP647" s="61"/>
      <c r="BQ647" s="61"/>
      <c r="BR647" s="61"/>
      <c r="BS647" s="61"/>
      <c r="BT647" s="61"/>
      <c r="BU647" s="61"/>
      <c r="BV647" s="61"/>
      <c r="BW647" s="61"/>
      <c r="BX647" s="61"/>
      <c r="BY647" s="61"/>
      <c r="BZ647" s="61"/>
    </row>
    <row r="648" spans="1:78" ht="12.75" customHeight="1" x14ac:dyDescent="0.2">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c r="AC648" s="61"/>
      <c r="AD648" s="61"/>
      <c r="AE648" s="61"/>
      <c r="AF648" s="61"/>
      <c r="AG648" s="61"/>
      <c r="AH648" s="107"/>
      <c r="AI648" s="61"/>
      <c r="AJ648" s="61"/>
      <c r="AK648" s="61"/>
      <c r="AL648" s="61"/>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61"/>
      <c r="BI648" s="61"/>
      <c r="BJ648" s="61"/>
      <c r="BK648" s="61"/>
      <c r="BL648" s="61"/>
      <c r="BM648" s="61"/>
      <c r="BN648" s="61"/>
      <c r="BO648" s="61"/>
      <c r="BP648" s="61"/>
      <c r="BQ648" s="61"/>
      <c r="BR648" s="61"/>
      <c r="BS648" s="61"/>
      <c r="BT648" s="61"/>
      <c r="BU648" s="61"/>
      <c r="BV648" s="61"/>
      <c r="BW648" s="61"/>
      <c r="BX648" s="61"/>
      <c r="BY648" s="61"/>
      <c r="BZ648" s="61"/>
    </row>
    <row r="649" spans="1:78" ht="12.75" customHeight="1" x14ac:dyDescent="0.2">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c r="AC649" s="61"/>
      <c r="AD649" s="61"/>
      <c r="AE649" s="61"/>
      <c r="AF649" s="61"/>
      <c r="AG649" s="61"/>
      <c r="AH649" s="107"/>
      <c r="AI649" s="61"/>
      <c r="AJ649" s="61"/>
      <c r="AK649" s="61"/>
      <c r="AL649" s="61"/>
      <c r="AM649" s="61"/>
      <c r="AN649" s="61"/>
      <c r="AO649" s="61"/>
      <c r="AP649" s="61"/>
      <c r="AQ649" s="61"/>
      <c r="AR649" s="61"/>
      <c r="AS649" s="61"/>
      <c r="AT649" s="61"/>
      <c r="AU649" s="61"/>
      <c r="AV649" s="61"/>
      <c r="AW649" s="61"/>
      <c r="AX649" s="61"/>
      <c r="AY649" s="61"/>
      <c r="AZ649" s="61"/>
      <c r="BA649" s="61"/>
      <c r="BB649" s="61"/>
      <c r="BC649" s="61"/>
      <c r="BD649" s="61"/>
      <c r="BE649" s="61"/>
      <c r="BF649" s="61"/>
      <c r="BG649" s="61"/>
      <c r="BH649" s="61"/>
      <c r="BI649" s="61"/>
      <c r="BJ649" s="61"/>
      <c r="BK649" s="61"/>
      <c r="BL649" s="61"/>
      <c r="BM649" s="61"/>
      <c r="BN649" s="61"/>
      <c r="BO649" s="61"/>
      <c r="BP649" s="61"/>
      <c r="BQ649" s="61"/>
      <c r="BR649" s="61"/>
      <c r="BS649" s="61"/>
      <c r="BT649" s="61"/>
      <c r="BU649" s="61"/>
      <c r="BV649" s="61"/>
      <c r="BW649" s="61"/>
      <c r="BX649" s="61"/>
      <c r="BY649" s="61"/>
      <c r="BZ649" s="61"/>
    </row>
    <row r="650" spans="1:78" ht="12.75" customHeight="1" x14ac:dyDescent="0.2">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c r="AC650" s="61"/>
      <c r="AD650" s="61"/>
      <c r="AE650" s="61"/>
      <c r="AF650" s="61"/>
      <c r="AG650" s="61"/>
      <c r="AH650" s="107"/>
      <c r="AI650" s="61"/>
      <c r="AJ650" s="61"/>
      <c r="AK650" s="61"/>
      <c r="AL650" s="61"/>
      <c r="AM650" s="61"/>
      <c r="AN650" s="61"/>
      <c r="AO650" s="61"/>
      <c r="AP650" s="61"/>
      <c r="AQ650" s="61"/>
      <c r="AR650" s="61"/>
      <c r="AS650" s="61"/>
      <c r="AT650" s="61"/>
      <c r="AU650" s="61"/>
      <c r="AV650" s="61"/>
      <c r="AW650" s="61"/>
      <c r="AX650" s="61"/>
      <c r="AY650" s="61"/>
      <c r="AZ650" s="61"/>
      <c r="BA650" s="61"/>
      <c r="BB650" s="61"/>
      <c r="BC650" s="61"/>
      <c r="BD650" s="61"/>
      <c r="BE650" s="61"/>
      <c r="BF650" s="61"/>
      <c r="BG650" s="61"/>
      <c r="BH650" s="61"/>
      <c r="BI650" s="61"/>
      <c r="BJ650" s="61"/>
      <c r="BK650" s="61"/>
      <c r="BL650" s="61"/>
      <c r="BM650" s="61"/>
      <c r="BN650" s="61"/>
      <c r="BO650" s="61"/>
      <c r="BP650" s="61"/>
      <c r="BQ650" s="61"/>
      <c r="BR650" s="61"/>
      <c r="BS650" s="61"/>
      <c r="BT650" s="61"/>
      <c r="BU650" s="61"/>
      <c r="BV650" s="61"/>
      <c r="BW650" s="61"/>
      <c r="BX650" s="61"/>
      <c r="BY650" s="61"/>
      <c r="BZ650" s="61"/>
    </row>
    <row r="651" spans="1:78" ht="12.75" customHeight="1" x14ac:dyDescent="0.2">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c r="AC651" s="61"/>
      <c r="AD651" s="61"/>
      <c r="AE651" s="61"/>
      <c r="AF651" s="61"/>
      <c r="AG651" s="61"/>
      <c r="AH651" s="107"/>
      <c r="AI651" s="61"/>
      <c r="AJ651" s="61"/>
      <c r="AK651" s="61"/>
      <c r="AL651" s="61"/>
      <c r="AM651" s="61"/>
      <c r="AN651" s="61"/>
      <c r="AO651" s="61"/>
      <c r="AP651" s="61"/>
      <c r="AQ651" s="61"/>
      <c r="AR651" s="61"/>
      <c r="AS651" s="61"/>
      <c r="AT651" s="61"/>
      <c r="AU651" s="61"/>
      <c r="AV651" s="61"/>
      <c r="AW651" s="61"/>
      <c r="AX651" s="61"/>
      <c r="AY651" s="61"/>
      <c r="AZ651" s="61"/>
      <c r="BA651" s="61"/>
      <c r="BB651" s="61"/>
      <c r="BC651" s="61"/>
      <c r="BD651" s="61"/>
      <c r="BE651" s="61"/>
      <c r="BF651" s="61"/>
      <c r="BG651" s="61"/>
      <c r="BH651" s="61"/>
      <c r="BI651" s="61"/>
      <c r="BJ651" s="61"/>
      <c r="BK651" s="61"/>
      <c r="BL651" s="61"/>
      <c r="BM651" s="61"/>
      <c r="BN651" s="61"/>
      <c r="BO651" s="61"/>
      <c r="BP651" s="61"/>
      <c r="BQ651" s="61"/>
      <c r="BR651" s="61"/>
      <c r="BS651" s="61"/>
      <c r="BT651" s="61"/>
      <c r="BU651" s="61"/>
      <c r="BV651" s="61"/>
      <c r="BW651" s="61"/>
      <c r="BX651" s="61"/>
      <c r="BY651" s="61"/>
      <c r="BZ651" s="61"/>
    </row>
    <row r="652" spans="1:78" ht="12.75" customHeight="1" x14ac:dyDescent="0.2">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c r="AC652" s="61"/>
      <c r="AD652" s="61"/>
      <c r="AE652" s="61"/>
      <c r="AF652" s="61"/>
      <c r="AG652" s="61"/>
      <c r="AH652" s="107"/>
      <c r="AI652" s="61"/>
      <c r="AJ652" s="61"/>
      <c r="AK652" s="61"/>
      <c r="AL652" s="61"/>
      <c r="AM652" s="61"/>
      <c r="AN652" s="61"/>
      <c r="AO652" s="61"/>
      <c r="AP652" s="61"/>
      <c r="AQ652" s="61"/>
      <c r="AR652" s="61"/>
      <c r="AS652" s="61"/>
      <c r="AT652" s="61"/>
      <c r="AU652" s="61"/>
      <c r="AV652" s="61"/>
      <c r="AW652" s="61"/>
      <c r="AX652" s="61"/>
      <c r="AY652" s="61"/>
      <c r="AZ652" s="61"/>
      <c r="BA652" s="61"/>
      <c r="BB652" s="61"/>
      <c r="BC652" s="61"/>
      <c r="BD652" s="61"/>
      <c r="BE652" s="61"/>
      <c r="BF652" s="61"/>
      <c r="BG652" s="61"/>
      <c r="BH652" s="61"/>
      <c r="BI652" s="61"/>
      <c r="BJ652" s="61"/>
      <c r="BK652" s="61"/>
      <c r="BL652" s="61"/>
      <c r="BM652" s="61"/>
      <c r="BN652" s="61"/>
      <c r="BO652" s="61"/>
      <c r="BP652" s="61"/>
      <c r="BQ652" s="61"/>
      <c r="BR652" s="61"/>
      <c r="BS652" s="61"/>
      <c r="BT652" s="61"/>
      <c r="BU652" s="61"/>
      <c r="BV652" s="61"/>
      <c r="BW652" s="61"/>
      <c r="BX652" s="61"/>
      <c r="BY652" s="61"/>
      <c r="BZ652" s="61"/>
    </row>
    <row r="653" spans="1:78" ht="12.75" customHeight="1" x14ac:dyDescent="0.2">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c r="AC653" s="61"/>
      <c r="AD653" s="61"/>
      <c r="AE653" s="61"/>
      <c r="AF653" s="61"/>
      <c r="AG653" s="61"/>
      <c r="AH653" s="107"/>
      <c r="AI653" s="61"/>
      <c r="AJ653" s="61"/>
      <c r="AK653" s="61"/>
      <c r="AL653" s="61"/>
      <c r="AM653" s="61"/>
      <c r="AN653" s="61"/>
      <c r="AO653" s="61"/>
      <c r="AP653" s="61"/>
      <c r="AQ653" s="61"/>
      <c r="AR653" s="61"/>
      <c r="AS653" s="61"/>
      <c r="AT653" s="61"/>
      <c r="AU653" s="61"/>
      <c r="AV653" s="61"/>
      <c r="AW653" s="61"/>
      <c r="AX653" s="61"/>
      <c r="AY653" s="61"/>
      <c r="AZ653" s="61"/>
      <c r="BA653" s="61"/>
      <c r="BB653" s="61"/>
      <c r="BC653" s="61"/>
      <c r="BD653" s="61"/>
      <c r="BE653" s="61"/>
      <c r="BF653" s="61"/>
      <c r="BG653" s="61"/>
      <c r="BH653" s="61"/>
      <c r="BI653" s="61"/>
      <c r="BJ653" s="61"/>
      <c r="BK653" s="61"/>
      <c r="BL653" s="61"/>
      <c r="BM653" s="61"/>
      <c r="BN653" s="61"/>
      <c r="BO653" s="61"/>
      <c r="BP653" s="61"/>
      <c r="BQ653" s="61"/>
      <c r="BR653" s="61"/>
      <c r="BS653" s="61"/>
      <c r="BT653" s="61"/>
      <c r="BU653" s="61"/>
      <c r="BV653" s="61"/>
      <c r="BW653" s="61"/>
      <c r="BX653" s="61"/>
      <c r="BY653" s="61"/>
      <c r="BZ653" s="61"/>
    </row>
    <row r="654" spans="1:78" ht="12.75" customHeight="1" x14ac:dyDescent="0.2">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c r="AG654" s="61"/>
      <c r="AH654" s="107"/>
      <c r="AI654" s="61"/>
      <c r="AJ654" s="61"/>
      <c r="AK654" s="61"/>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row>
    <row r="655" spans="1:78" ht="12.75" customHeight="1" x14ac:dyDescent="0.2">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c r="AG655" s="61"/>
      <c r="AH655" s="107"/>
      <c r="AI655" s="61"/>
      <c r="AJ655" s="61"/>
      <c r="AK655" s="61"/>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row>
    <row r="656" spans="1:78" ht="12.75" customHeight="1" x14ac:dyDescent="0.2">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c r="AC656" s="61"/>
      <c r="AD656" s="61"/>
      <c r="AE656" s="61"/>
      <c r="AF656" s="61"/>
      <c r="AG656" s="61"/>
      <c r="AH656" s="107"/>
      <c r="AI656" s="61"/>
      <c r="AJ656" s="61"/>
      <c r="AK656" s="61"/>
      <c r="AL656" s="61"/>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61"/>
      <c r="BT656" s="61"/>
      <c r="BU656" s="61"/>
      <c r="BV656" s="61"/>
      <c r="BW656" s="61"/>
      <c r="BX656" s="61"/>
      <c r="BY656" s="61"/>
      <c r="BZ656" s="61"/>
    </row>
    <row r="657" spans="1:78" ht="12.75" customHeight="1" x14ac:dyDescent="0.2">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c r="AC657" s="61"/>
      <c r="AD657" s="61"/>
      <c r="AE657" s="61"/>
      <c r="AF657" s="61"/>
      <c r="AG657" s="61"/>
      <c r="AH657" s="107"/>
      <c r="AI657" s="61"/>
      <c r="AJ657" s="61"/>
      <c r="AK657" s="61"/>
      <c r="AL657" s="61"/>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61"/>
      <c r="BT657" s="61"/>
      <c r="BU657" s="61"/>
      <c r="BV657" s="61"/>
      <c r="BW657" s="61"/>
      <c r="BX657" s="61"/>
      <c r="BY657" s="61"/>
      <c r="BZ657" s="61"/>
    </row>
    <row r="658" spans="1:78" ht="12.75" customHeight="1" x14ac:dyDescent="0.2">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c r="AC658" s="61"/>
      <c r="AD658" s="61"/>
      <c r="AE658" s="61"/>
      <c r="AF658" s="61"/>
      <c r="AG658" s="61"/>
      <c r="AH658" s="107"/>
      <c r="AI658" s="61"/>
      <c r="AJ658" s="61"/>
      <c r="AK658" s="61"/>
      <c r="AL658" s="61"/>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61"/>
      <c r="BT658" s="61"/>
      <c r="BU658" s="61"/>
      <c r="BV658" s="61"/>
      <c r="BW658" s="61"/>
      <c r="BX658" s="61"/>
      <c r="BY658" s="61"/>
      <c r="BZ658" s="61"/>
    </row>
    <row r="659" spans="1:78" ht="12.75" customHeight="1" x14ac:dyDescent="0.2">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c r="AC659" s="61"/>
      <c r="AD659" s="61"/>
      <c r="AE659" s="61"/>
      <c r="AF659" s="61"/>
      <c r="AG659" s="61"/>
      <c r="AH659" s="107"/>
      <c r="AI659" s="61"/>
      <c r="AJ659" s="61"/>
      <c r="AK659" s="61"/>
      <c r="AL659" s="61"/>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61"/>
      <c r="BT659" s="61"/>
      <c r="BU659" s="61"/>
      <c r="BV659" s="61"/>
      <c r="BW659" s="61"/>
      <c r="BX659" s="61"/>
      <c r="BY659" s="61"/>
      <c r="BZ659" s="61"/>
    </row>
    <row r="660" spans="1:78" ht="12.75" customHeight="1" x14ac:dyDescent="0.2">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c r="AC660" s="61"/>
      <c r="AD660" s="61"/>
      <c r="AE660" s="61"/>
      <c r="AF660" s="61"/>
      <c r="AG660" s="61"/>
      <c r="AH660" s="107"/>
      <c r="AI660" s="61"/>
      <c r="AJ660" s="61"/>
      <c r="AK660" s="61"/>
      <c r="AL660" s="61"/>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61"/>
      <c r="BT660" s="61"/>
      <c r="BU660" s="61"/>
      <c r="BV660" s="61"/>
      <c r="BW660" s="61"/>
      <c r="BX660" s="61"/>
      <c r="BY660" s="61"/>
      <c r="BZ660" s="61"/>
    </row>
    <row r="661" spans="1:78" ht="12.75" customHeight="1" x14ac:dyDescent="0.2">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c r="AC661" s="61"/>
      <c r="AD661" s="61"/>
      <c r="AE661" s="61"/>
      <c r="AF661" s="61"/>
      <c r="AG661" s="61"/>
      <c r="AH661" s="107"/>
      <c r="AI661" s="61"/>
      <c r="AJ661" s="61"/>
      <c r="AK661" s="61"/>
      <c r="AL661" s="61"/>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61"/>
      <c r="BT661" s="61"/>
      <c r="BU661" s="61"/>
      <c r="BV661" s="61"/>
      <c r="BW661" s="61"/>
      <c r="BX661" s="61"/>
      <c r="BY661" s="61"/>
      <c r="BZ661" s="61"/>
    </row>
    <row r="662" spans="1:78" ht="12.75" customHeight="1" x14ac:dyDescent="0.2">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107"/>
      <c r="AI662" s="61"/>
      <c r="AJ662" s="61"/>
      <c r="AK662" s="61"/>
      <c r="AL662" s="61"/>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61"/>
      <c r="BT662" s="61"/>
      <c r="BU662" s="61"/>
      <c r="BV662" s="61"/>
      <c r="BW662" s="61"/>
      <c r="BX662" s="61"/>
      <c r="BY662" s="61"/>
      <c r="BZ662" s="61"/>
    </row>
    <row r="663" spans="1:78" ht="12.75" customHeight="1" x14ac:dyDescent="0.2">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c r="AC663" s="61"/>
      <c r="AD663" s="61"/>
      <c r="AE663" s="61"/>
      <c r="AF663" s="61"/>
      <c r="AG663" s="61"/>
      <c r="AH663" s="107"/>
      <c r="AI663" s="61"/>
      <c r="AJ663" s="61"/>
      <c r="AK663" s="61"/>
      <c r="AL663" s="61"/>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61"/>
      <c r="BT663" s="61"/>
      <c r="BU663" s="61"/>
      <c r="BV663" s="61"/>
      <c r="BW663" s="61"/>
      <c r="BX663" s="61"/>
      <c r="BY663" s="61"/>
      <c r="BZ663" s="61"/>
    </row>
    <row r="664" spans="1:78" ht="12.75" customHeight="1" x14ac:dyDescent="0.2">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c r="AC664" s="61"/>
      <c r="AD664" s="61"/>
      <c r="AE664" s="61"/>
      <c r="AF664" s="61"/>
      <c r="AG664" s="61"/>
      <c r="AH664" s="107"/>
      <c r="AI664" s="61"/>
      <c r="AJ664" s="61"/>
      <c r="AK664" s="61"/>
      <c r="AL664" s="61"/>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61"/>
      <c r="BT664" s="61"/>
      <c r="BU664" s="61"/>
      <c r="BV664" s="61"/>
      <c r="BW664" s="61"/>
      <c r="BX664" s="61"/>
      <c r="BY664" s="61"/>
      <c r="BZ664" s="61"/>
    </row>
    <row r="665" spans="1:78" ht="12.75" customHeight="1" x14ac:dyDescent="0.2">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c r="AC665" s="61"/>
      <c r="AD665" s="61"/>
      <c r="AE665" s="61"/>
      <c r="AF665" s="61"/>
      <c r="AG665" s="61"/>
      <c r="AH665" s="107"/>
      <c r="AI665" s="61"/>
      <c r="AJ665" s="61"/>
      <c r="AK665" s="61"/>
      <c r="AL665" s="61"/>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61"/>
      <c r="BT665" s="61"/>
      <c r="BU665" s="61"/>
      <c r="BV665" s="61"/>
      <c r="BW665" s="61"/>
      <c r="BX665" s="61"/>
      <c r="BY665" s="61"/>
      <c r="BZ665" s="61"/>
    </row>
    <row r="666" spans="1:78" ht="12.75" customHeight="1" x14ac:dyDescent="0.2">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c r="AC666" s="61"/>
      <c r="AD666" s="61"/>
      <c r="AE666" s="61"/>
      <c r="AF666" s="61"/>
      <c r="AG666" s="61"/>
      <c r="AH666" s="107"/>
      <c r="AI666" s="61"/>
      <c r="AJ666" s="61"/>
      <c r="AK666" s="61"/>
      <c r="AL666" s="61"/>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61"/>
      <c r="BT666" s="61"/>
      <c r="BU666" s="61"/>
      <c r="BV666" s="61"/>
      <c r="BW666" s="61"/>
      <c r="BX666" s="61"/>
      <c r="BY666" s="61"/>
      <c r="BZ666" s="61"/>
    </row>
    <row r="667" spans="1:78" ht="12.75" customHeight="1" x14ac:dyDescent="0.2">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c r="AC667" s="61"/>
      <c r="AD667" s="61"/>
      <c r="AE667" s="61"/>
      <c r="AF667" s="61"/>
      <c r="AG667" s="61"/>
      <c r="AH667" s="107"/>
      <c r="AI667" s="61"/>
      <c r="AJ667" s="61"/>
      <c r="AK667" s="61"/>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61"/>
      <c r="BT667" s="61"/>
      <c r="BU667" s="61"/>
      <c r="BV667" s="61"/>
      <c r="BW667" s="61"/>
      <c r="BX667" s="61"/>
      <c r="BY667" s="61"/>
      <c r="BZ667" s="61"/>
    </row>
    <row r="668" spans="1:78" ht="12.75" customHeight="1" x14ac:dyDescent="0.2">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c r="AC668" s="61"/>
      <c r="AD668" s="61"/>
      <c r="AE668" s="61"/>
      <c r="AF668" s="61"/>
      <c r="AG668" s="61"/>
      <c r="AH668" s="107"/>
      <c r="AI668" s="61"/>
      <c r="AJ668" s="61"/>
      <c r="AK668" s="61"/>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61"/>
      <c r="BU668" s="61"/>
      <c r="BV668" s="61"/>
      <c r="BW668" s="61"/>
      <c r="BX668" s="61"/>
      <c r="BY668" s="61"/>
      <c r="BZ668" s="61"/>
    </row>
    <row r="669" spans="1:78" ht="12.75" customHeight="1" x14ac:dyDescent="0.2">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c r="AC669" s="61"/>
      <c r="AD669" s="61"/>
      <c r="AE669" s="61"/>
      <c r="AF669" s="61"/>
      <c r="AG669" s="61"/>
      <c r="AH669" s="107"/>
      <c r="AI669" s="61"/>
      <c r="AJ669" s="61"/>
      <c r="AK669" s="61"/>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61"/>
      <c r="BT669" s="61"/>
      <c r="BU669" s="61"/>
      <c r="BV669" s="61"/>
      <c r="BW669" s="61"/>
      <c r="BX669" s="61"/>
      <c r="BY669" s="61"/>
      <c r="BZ669" s="61"/>
    </row>
    <row r="670" spans="1:78" ht="12.75" customHeight="1" x14ac:dyDescent="0.2">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c r="AC670" s="61"/>
      <c r="AD670" s="61"/>
      <c r="AE670" s="61"/>
      <c r="AF670" s="61"/>
      <c r="AG670" s="61"/>
      <c r="AH670" s="107"/>
      <c r="AI670" s="61"/>
      <c r="AJ670" s="61"/>
      <c r="AK670" s="61"/>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61"/>
      <c r="BT670" s="61"/>
      <c r="BU670" s="61"/>
      <c r="BV670" s="61"/>
      <c r="BW670" s="61"/>
      <c r="BX670" s="61"/>
      <c r="BY670" s="61"/>
      <c r="BZ670" s="61"/>
    </row>
    <row r="671" spans="1:78" ht="12.75" customHeight="1" x14ac:dyDescent="0.2">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c r="AC671" s="61"/>
      <c r="AD671" s="61"/>
      <c r="AE671" s="61"/>
      <c r="AF671" s="61"/>
      <c r="AG671" s="61"/>
      <c r="AH671" s="107"/>
      <c r="AI671" s="61"/>
      <c r="AJ671" s="61"/>
      <c r="AK671" s="61"/>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61"/>
      <c r="BT671" s="61"/>
      <c r="BU671" s="61"/>
      <c r="BV671" s="61"/>
      <c r="BW671" s="61"/>
      <c r="BX671" s="61"/>
      <c r="BY671" s="61"/>
      <c r="BZ671" s="61"/>
    </row>
    <row r="672" spans="1:78" ht="12.75" customHeight="1" x14ac:dyDescent="0.2">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c r="AC672" s="61"/>
      <c r="AD672" s="61"/>
      <c r="AE672" s="61"/>
      <c r="AF672" s="61"/>
      <c r="AG672" s="61"/>
      <c r="AH672" s="107"/>
      <c r="AI672" s="61"/>
      <c r="AJ672" s="61"/>
      <c r="AK672" s="61"/>
      <c r="AL672" s="61"/>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61"/>
      <c r="BT672" s="61"/>
      <c r="BU672" s="61"/>
      <c r="BV672" s="61"/>
      <c r="BW672" s="61"/>
      <c r="BX672" s="61"/>
      <c r="BY672" s="61"/>
      <c r="BZ672" s="61"/>
    </row>
    <row r="673" spans="1:78" ht="12.75" customHeight="1" x14ac:dyDescent="0.2">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c r="AC673" s="61"/>
      <c r="AD673" s="61"/>
      <c r="AE673" s="61"/>
      <c r="AF673" s="61"/>
      <c r="AG673" s="61"/>
      <c r="AH673" s="107"/>
      <c r="AI673" s="61"/>
      <c r="AJ673" s="61"/>
      <c r="AK673" s="61"/>
      <c r="AL673" s="61"/>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61"/>
      <c r="BT673" s="61"/>
      <c r="BU673" s="61"/>
      <c r="BV673" s="61"/>
      <c r="BW673" s="61"/>
      <c r="BX673" s="61"/>
      <c r="BY673" s="61"/>
      <c r="BZ673" s="61"/>
    </row>
    <row r="674" spans="1:78" ht="12.75" customHeight="1" x14ac:dyDescent="0.2">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c r="AC674" s="61"/>
      <c r="AD674" s="61"/>
      <c r="AE674" s="61"/>
      <c r="AF674" s="61"/>
      <c r="AG674" s="61"/>
      <c r="AH674" s="107"/>
      <c r="AI674" s="61"/>
      <c r="AJ674" s="61"/>
      <c r="AK674" s="61"/>
      <c r="AL674" s="61"/>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61"/>
      <c r="BT674" s="61"/>
      <c r="BU674" s="61"/>
      <c r="BV674" s="61"/>
      <c r="BW674" s="61"/>
      <c r="BX674" s="61"/>
      <c r="BY674" s="61"/>
      <c r="BZ674" s="61"/>
    </row>
    <row r="675" spans="1:78" ht="12.75" customHeight="1" x14ac:dyDescent="0.2">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c r="AC675" s="61"/>
      <c r="AD675" s="61"/>
      <c r="AE675" s="61"/>
      <c r="AF675" s="61"/>
      <c r="AG675" s="61"/>
      <c r="AH675" s="107"/>
      <c r="AI675" s="61"/>
      <c r="AJ675" s="61"/>
      <c r="AK675" s="61"/>
      <c r="AL675" s="61"/>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61"/>
      <c r="BT675" s="61"/>
      <c r="BU675" s="61"/>
      <c r="BV675" s="61"/>
      <c r="BW675" s="61"/>
      <c r="BX675" s="61"/>
      <c r="BY675" s="61"/>
      <c r="BZ675" s="61"/>
    </row>
    <row r="676" spans="1:78" ht="12.75" customHeight="1" x14ac:dyDescent="0.2">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c r="AC676" s="61"/>
      <c r="AD676" s="61"/>
      <c r="AE676" s="61"/>
      <c r="AF676" s="61"/>
      <c r="AG676" s="61"/>
      <c r="AH676" s="107"/>
      <c r="AI676" s="61"/>
      <c r="AJ676" s="61"/>
      <c r="AK676" s="61"/>
      <c r="AL676" s="61"/>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61"/>
      <c r="BT676" s="61"/>
      <c r="BU676" s="61"/>
      <c r="BV676" s="61"/>
      <c r="BW676" s="61"/>
      <c r="BX676" s="61"/>
      <c r="BY676" s="61"/>
      <c r="BZ676" s="61"/>
    </row>
    <row r="677" spans="1:78" ht="12.75" customHeight="1" x14ac:dyDescent="0.2">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c r="AC677" s="61"/>
      <c r="AD677" s="61"/>
      <c r="AE677" s="61"/>
      <c r="AF677" s="61"/>
      <c r="AG677" s="61"/>
      <c r="AH677" s="107"/>
      <c r="AI677" s="61"/>
      <c r="AJ677" s="61"/>
      <c r="AK677" s="61"/>
      <c r="AL677" s="61"/>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61"/>
      <c r="BT677" s="61"/>
      <c r="BU677" s="61"/>
      <c r="BV677" s="61"/>
      <c r="BW677" s="61"/>
      <c r="BX677" s="61"/>
      <c r="BY677" s="61"/>
      <c r="BZ677" s="61"/>
    </row>
    <row r="678" spans="1:78" ht="12.75" customHeight="1" x14ac:dyDescent="0.2">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c r="AC678" s="61"/>
      <c r="AD678" s="61"/>
      <c r="AE678" s="61"/>
      <c r="AF678" s="61"/>
      <c r="AG678" s="61"/>
      <c r="AH678" s="107"/>
      <c r="AI678" s="61"/>
      <c r="AJ678" s="61"/>
      <c r="AK678" s="61"/>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61"/>
      <c r="BT678" s="61"/>
      <c r="BU678" s="61"/>
      <c r="BV678" s="61"/>
      <c r="BW678" s="61"/>
      <c r="BX678" s="61"/>
      <c r="BY678" s="61"/>
      <c r="BZ678" s="61"/>
    </row>
    <row r="679" spans="1:78" ht="12.75" customHeight="1" x14ac:dyDescent="0.2">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c r="AC679" s="61"/>
      <c r="AD679" s="61"/>
      <c r="AE679" s="61"/>
      <c r="AF679" s="61"/>
      <c r="AG679" s="61"/>
      <c r="AH679" s="107"/>
      <c r="AI679" s="61"/>
      <c r="AJ679" s="61"/>
      <c r="AK679" s="61"/>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61"/>
      <c r="BT679" s="61"/>
      <c r="BU679" s="61"/>
      <c r="BV679" s="61"/>
      <c r="BW679" s="61"/>
      <c r="BX679" s="61"/>
      <c r="BY679" s="61"/>
      <c r="BZ679" s="61"/>
    </row>
    <row r="680" spans="1:78" ht="12.75" customHeight="1" x14ac:dyDescent="0.2">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c r="AC680" s="61"/>
      <c r="AD680" s="61"/>
      <c r="AE680" s="61"/>
      <c r="AF680" s="61"/>
      <c r="AG680" s="61"/>
      <c r="AH680" s="107"/>
      <c r="AI680" s="61"/>
      <c r="AJ680" s="61"/>
      <c r="AK680" s="61"/>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61"/>
      <c r="BT680" s="61"/>
      <c r="BU680" s="61"/>
      <c r="BV680" s="61"/>
      <c r="BW680" s="61"/>
      <c r="BX680" s="61"/>
      <c r="BY680" s="61"/>
      <c r="BZ680" s="61"/>
    </row>
    <row r="681" spans="1:78" ht="12.75" customHeight="1" x14ac:dyDescent="0.2">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c r="AC681" s="61"/>
      <c r="AD681" s="61"/>
      <c r="AE681" s="61"/>
      <c r="AF681" s="61"/>
      <c r="AG681" s="61"/>
      <c r="AH681" s="107"/>
      <c r="AI681" s="61"/>
      <c r="AJ681" s="61"/>
      <c r="AK681" s="61"/>
      <c r="AL681" s="61"/>
      <c r="AM681" s="61"/>
      <c r="AN681" s="61"/>
      <c r="AO681" s="61"/>
      <c r="AP681" s="61"/>
      <c r="AQ681" s="61"/>
      <c r="AR681" s="61"/>
      <c r="AS681" s="61"/>
      <c r="AT681" s="61"/>
      <c r="AU681" s="61"/>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61"/>
      <c r="BT681" s="61"/>
      <c r="BU681" s="61"/>
      <c r="BV681" s="61"/>
      <c r="BW681" s="61"/>
      <c r="BX681" s="61"/>
      <c r="BY681" s="61"/>
      <c r="BZ681" s="61"/>
    </row>
    <row r="682" spans="1:78" ht="12.75" customHeight="1" x14ac:dyDescent="0.2">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c r="AC682" s="61"/>
      <c r="AD682" s="61"/>
      <c r="AE682" s="61"/>
      <c r="AF682" s="61"/>
      <c r="AG682" s="61"/>
      <c r="AH682" s="107"/>
      <c r="AI682" s="61"/>
      <c r="AJ682" s="61"/>
      <c r="AK682" s="61"/>
      <c r="AL682" s="61"/>
      <c r="AM682" s="61"/>
      <c r="AN682" s="61"/>
      <c r="AO682" s="61"/>
      <c r="AP682" s="61"/>
      <c r="AQ682" s="61"/>
      <c r="AR682" s="61"/>
      <c r="AS682" s="61"/>
      <c r="AT682" s="61"/>
      <c r="AU682" s="61"/>
      <c r="AV682" s="61"/>
      <c r="AW682" s="61"/>
      <c r="AX682" s="61"/>
      <c r="AY682" s="61"/>
      <c r="AZ682" s="61"/>
      <c r="BA682" s="61"/>
      <c r="BB682" s="61"/>
      <c r="BC682" s="61"/>
      <c r="BD682" s="61"/>
      <c r="BE682" s="61"/>
      <c r="BF682" s="61"/>
      <c r="BG682" s="61"/>
      <c r="BH682" s="61"/>
      <c r="BI682" s="61"/>
      <c r="BJ682" s="61"/>
      <c r="BK682" s="61"/>
      <c r="BL682" s="61"/>
      <c r="BM682" s="61"/>
      <c r="BN682" s="61"/>
      <c r="BO682" s="61"/>
      <c r="BP682" s="61"/>
      <c r="BQ682" s="61"/>
      <c r="BR682" s="61"/>
      <c r="BS682" s="61"/>
      <c r="BT682" s="61"/>
      <c r="BU682" s="61"/>
      <c r="BV682" s="61"/>
      <c r="BW682" s="61"/>
      <c r="BX682" s="61"/>
      <c r="BY682" s="61"/>
      <c r="BZ682" s="61"/>
    </row>
    <row r="683" spans="1:78" ht="12.75" customHeight="1" x14ac:dyDescent="0.2">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107"/>
      <c r="AI683" s="61"/>
      <c r="AJ683" s="61"/>
      <c r="AK683" s="61"/>
      <c r="AL683" s="61"/>
      <c r="AM683" s="61"/>
      <c r="AN683" s="61"/>
      <c r="AO683" s="61"/>
      <c r="AP683" s="61"/>
      <c r="AQ683" s="61"/>
      <c r="AR683" s="61"/>
      <c r="AS683" s="61"/>
      <c r="AT683" s="61"/>
      <c r="AU683" s="61"/>
      <c r="AV683" s="61"/>
      <c r="AW683" s="61"/>
      <c r="AX683" s="61"/>
      <c r="AY683" s="61"/>
      <c r="AZ683" s="61"/>
      <c r="BA683" s="61"/>
      <c r="BB683" s="61"/>
      <c r="BC683" s="61"/>
      <c r="BD683" s="61"/>
      <c r="BE683" s="61"/>
      <c r="BF683" s="61"/>
      <c r="BG683" s="61"/>
      <c r="BH683" s="61"/>
      <c r="BI683" s="61"/>
      <c r="BJ683" s="61"/>
      <c r="BK683" s="61"/>
      <c r="BL683" s="61"/>
      <c r="BM683" s="61"/>
      <c r="BN683" s="61"/>
      <c r="BO683" s="61"/>
      <c r="BP683" s="61"/>
      <c r="BQ683" s="61"/>
      <c r="BR683" s="61"/>
      <c r="BS683" s="61"/>
      <c r="BT683" s="61"/>
      <c r="BU683" s="61"/>
      <c r="BV683" s="61"/>
      <c r="BW683" s="61"/>
      <c r="BX683" s="61"/>
      <c r="BY683" s="61"/>
      <c r="BZ683" s="61"/>
    </row>
    <row r="684" spans="1:78" ht="12.75" customHeight="1" x14ac:dyDescent="0.2">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107"/>
      <c r="AI684" s="61"/>
      <c r="AJ684" s="61"/>
      <c r="AK684" s="61"/>
      <c r="AL684" s="61"/>
      <c r="AM684" s="61"/>
      <c r="AN684" s="61"/>
      <c r="AO684" s="61"/>
      <c r="AP684" s="61"/>
      <c r="AQ684" s="61"/>
      <c r="AR684" s="61"/>
      <c r="AS684" s="61"/>
      <c r="AT684" s="61"/>
      <c r="AU684" s="61"/>
      <c r="AV684" s="61"/>
      <c r="AW684" s="61"/>
      <c r="AX684" s="61"/>
      <c r="AY684" s="61"/>
      <c r="AZ684" s="61"/>
      <c r="BA684" s="61"/>
      <c r="BB684" s="61"/>
      <c r="BC684" s="61"/>
      <c r="BD684" s="61"/>
      <c r="BE684" s="61"/>
      <c r="BF684" s="61"/>
      <c r="BG684" s="61"/>
      <c r="BH684" s="61"/>
      <c r="BI684" s="61"/>
      <c r="BJ684" s="61"/>
      <c r="BK684" s="61"/>
      <c r="BL684" s="61"/>
      <c r="BM684" s="61"/>
      <c r="BN684" s="61"/>
      <c r="BO684" s="61"/>
      <c r="BP684" s="61"/>
      <c r="BQ684" s="61"/>
      <c r="BR684" s="61"/>
      <c r="BS684" s="61"/>
      <c r="BT684" s="61"/>
      <c r="BU684" s="61"/>
      <c r="BV684" s="61"/>
      <c r="BW684" s="61"/>
      <c r="BX684" s="61"/>
      <c r="BY684" s="61"/>
      <c r="BZ684" s="61"/>
    </row>
    <row r="685" spans="1:78" ht="12.75" customHeight="1" x14ac:dyDescent="0.2">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c r="AC685" s="61"/>
      <c r="AD685" s="61"/>
      <c r="AE685" s="61"/>
      <c r="AF685" s="61"/>
      <c r="AG685" s="61"/>
      <c r="AH685" s="107"/>
      <c r="AI685" s="61"/>
      <c r="AJ685" s="61"/>
      <c r="AK685" s="61"/>
      <c r="AL685" s="61"/>
      <c r="AM685" s="61"/>
      <c r="AN685" s="61"/>
      <c r="AO685" s="61"/>
      <c r="AP685" s="61"/>
      <c r="AQ685" s="61"/>
      <c r="AR685" s="61"/>
      <c r="AS685" s="61"/>
      <c r="AT685" s="61"/>
      <c r="AU685" s="61"/>
      <c r="AV685" s="61"/>
      <c r="AW685" s="61"/>
      <c r="AX685" s="61"/>
      <c r="AY685" s="61"/>
      <c r="AZ685" s="61"/>
      <c r="BA685" s="61"/>
      <c r="BB685" s="61"/>
      <c r="BC685" s="61"/>
      <c r="BD685" s="61"/>
      <c r="BE685" s="61"/>
      <c r="BF685" s="61"/>
      <c r="BG685" s="61"/>
      <c r="BH685" s="61"/>
      <c r="BI685" s="61"/>
      <c r="BJ685" s="61"/>
      <c r="BK685" s="61"/>
      <c r="BL685" s="61"/>
      <c r="BM685" s="61"/>
      <c r="BN685" s="61"/>
      <c r="BO685" s="61"/>
      <c r="BP685" s="61"/>
      <c r="BQ685" s="61"/>
      <c r="BR685" s="61"/>
      <c r="BS685" s="61"/>
      <c r="BT685" s="61"/>
      <c r="BU685" s="61"/>
      <c r="BV685" s="61"/>
      <c r="BW685" s="61"/>
      <c r="BX685" s="61"/>
      <c r="BY685" s="61"/>
      <c r="BZ685" s="61"/>
    </row>
    <row r="686" spans="1:78" ht="12.75" customHeight="1" x14ac:dyDescent="0.2">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c r="AC686" s="61"/>
      <c r="AD686" s="61"/>
      <c r="AE686" s="61"/>
      <c r="AF686" s="61"/>
      <c r="AG686" s="61"/>
      <c r="AH686" s="107"/>
      <c r="AI686" s="61"/>
      <c r="AJ686" s="61"/>
      <c r="AK686" s="61"/>
      <c r="AL686" s="61"/>
      <c r="AM686" s="61"/>
      <c r="AN686" s="61"/>
      <c r="AO686" s="61"/>
      <c r="AP686" s="61"/>
      <c r="AQ686" s="61"/>
      <c r="AR686" s="61"/>
      <c r="AS686" s="61"/>
      <c r="AT686" s="61"/>
      <c r="AU686" s="61"/>
      <c r="AV686" s="61"/>
      <c r="AW686" s="61"/>
      <c r="AX686" s="61"/>
      <c r="AY686" s="61"/>
      <c r="AZ686" s="61"/>
      <c r="BA686" s="61"/>
      <c r="BB686" s="61"/>
      <c r="BC686" s="61"/>
      <c r="BD686" s="61"/>
      <c r="BE686" s="61"/>
      <c r="BF686" s="61"/>
      <c r="BG686" s="61"/>
      <c r="BH686" s="61"/>
      <c r="BI686" s="61"/>
      <c r="BJ686" s="61"/>
      <c r="BK686" s="61"/>
      <c r="BL686" s="61"/>
      <c r="BM686" s="61"/>
      <c r="BN686" s="61"/>
      <c r="BO686" s="61"/>
      <c r="BP686" s="61"/>
      <c r="BQ686" s="61"/>
      <c r="BR686" s="61"/>
      <c r="BS686" s="61"/>
      <c r="BT686" s="61"/>
      <c r="BU686" s="61"/>
      <c r="BV686" s="61"/>
      <c r="BW686" s="61"/>
      <c r="BX686" s="61"/>
      <c r="BY686" s="61"/>
      <c r="BZ686" s="61"/>
    </row>
    <row r="687" spans="1:78" ht="12.75" customHeight="1" x14ac:dyDescent="0.2">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c r="AC687" s="61"/>
      <c r="AD687" s="61"/>
      <c r="AE687" s="61"/>
      <c r="AF687" s="61"/>
      <c r="AG687" s="61"/>
      <c r="AH687" s="107"/>
      <c r="AI687" s="61"/>
      <c r="AJ687" s="61"/>
      <c r="AK687" s="61"/>
      <c r="AL687" s="61"/>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61"/>
      <c r="BI687" s="61"/>
      <c r="BJ687" s="61"/>
      <c r="BK687" s="61"/>
      <c r="BL687" s="61"/>
      <c r="BM687" s="61"/>
      <c r="BN687" s="61"/>
      <c r="BO687" s="61"/>
      <c r="BP687" s="61"/>
      <c r="BQ687" s="61"/>
      <c r="BR687" s="61"/>
      <c r="BS687" s="61"/>
      <c r="BT687" s="61"/>
      <c r="BU687" s="61"/>
      <c r="BV687" s="61"/>
      <c r="BW687" s="61"/>
      <c r="BX687" s="61"/>
      <c r="BY687" s="61"/>
      <c r="BZ687" s="61"/>
    </row>
    <row r="688" spans="1:78" ht="12.75" customHeight="1" x14ac:dyDescent="0.2">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c r="AC688" s="61"/>
      <c r="AD688" s="61"/>
      <c r="AE688" s="61"/>
      <c r="AF688" s="61"/>
      <c r="AG688" s="61"/>
      <c r="AH688" s="107"/>
      <c r="AI688" s="61"/>
      <c r="AJ688" s="61"/>
      <c r="AK688" s="61"/>
      <c r="AL688" s="61"/>
      <c r="AM688" s="61"/>
      <c r="AN688" s="61"/>
      <c r="AO688" s="61"/>
      <c r="AP688" s="61"/>
      <c r="AQ688" s="61"/>
      <c r="AR688" s="61"/>
      <c r="AS688" s="61"/>
      <c r="AT688" s="61"/>
      <c r="AU688" s="61"/>
      <c r="AV688" s="61"/>
      <c r="AW688" s="61"/>
      <c r="AX688" s="61"/>
      <c r="AY688" s="61"/>
      <c r="AZ688" s="61"/>
      <c r="BA688" s="61"/>
      <c r="BB688" s="61"/>
      <c r="BC688" s="61"/>
      <c r="BD688" s="61"/>
      <c r="BE688" s="61"/>
      <c r="BF688" s="61"/>
      <c r="BG688" s="61"/>
      <c r="BH688" s="61"/>
      <c r="BI688" s="61"/>
      <c r="BJ688" s="61"/>
      <c r="BK688" s="61"/>
      <c r="BL688" s="61"/>
      <c r="BM688" s="61"/>
      <c r="BN688" s="61"/>
      <c r="BO688" s="61"/>
      <c r="BP688" s="61"/>
      <c r="BQ688" s="61"/>
      <c r="BR688" s="61"/>
      <c r="BS688" s="61"/>
      <c r="BT688" s="61"/>
      <c r="BU688" s="61"/>
      <c r="BV688" s="61"/>
      <c r="BW688" s="61"/>
      <c r="BX688" s="61"/>
      <c r="BY688" s="61"/>
      <c r="BZ688" s="61"/>
    </row>
    <row r="689" spans="1:78" ht="12.75" customHeight="1" x14ac:dyDescent="0.2">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c r="AC689" s="61"/>
      <c r="AD689" s="61"/>
      <c r="AE689" s="61"/>
      <c r="AF689" s="61"/>
      <c r="AG689" s="61"/>
      <c r="AH689" s="107"/>
      <c r="AI689" s="61"/>
      <c r="AJ689" s="61"/>
      <c r="AK689" s="61"/>
      <c r="AL689" s="61"/>
      <c r="AM689" s="61"/>
      <c r="AN689" s="61"/>
      <c r="AO689" s="61"/>
      <c r="AP689" s="61"/>
      <c r="AQ689" s="61"/>
      <c r="AR689" s="61"/>
      <c r="AS689" s="61"/>
      <c r="AT689" s="61"/>
      <c r="AU689" s="61"/>
      <c r="AV689" s="61"/>
      <c r="AW689" s="61"/>
      <c r="AX689" s="61"/>
      <c r="AY689" s="61"/>
      <c r="AZ689" s="61"/>
      <c r="BA689" s="61"/>
      <c r="BB689" s="61"/>
      <c r="BC689" s="61"/>
      <c r="BD689" s="61"/>
      <c r="BE689" s="61"/>
      <c r="BF689" s="61"/>
      <c r="BG689" s="61"/>
      <c r="BH689" s="61"/>
      <c r="BI689" s="61"/>
      <c r="BJ689" s="61"/>
      <c r="BK689" s="61"/>
      <c r="BL689" s="61"/>
      <c r="BM689" s="61"/>
      <c r="BN689" s="61"/>
      <c r="BO689" s="61"/>
      <c r="BP689" s="61"/>
      <c r="BQ689" s="61"/>
      <c r="BR689" s="61"/>
      <c r="BS689" s="61"/>
      <c r="BT689" s="61"/>
      <c r="BU689" s="61"/>
      <c r="BV689" s="61"/>
      <c r="BW689" s="61"/>
      <c r="BX689" s="61"/>
      <c r="BY689" s="61"/>
      <c r="BZ689" s="61"/>
    </row>
    <row r="690" spans="1:78" ht="12.75" customHeight="1" x14ac:dyDescent="0.2">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c r="AC690" s="61"/>
      <c r="AD690" s="61"/>
      <c r="AE690" s="61"/>
      <c r="AF690" s="61"/>
      <c r="AG690" s="61"/>
      <c r="AH690" s="107"/>
      <c r="AI690" s="61"/>
      <c r="AJ690" s="61"/>
      <c r="AK690" s="61"/>
      <c r="AL690" s="61"/>
      <c r="AM690" s="61"/>
      <c r="AN690" s="61"/>
      <c r="AO690" s="61"/>
      <c r="AP690" s="61"/>
      <c r="AQ690" s="61"/>
      <c r="AR690" s="61"/>
      <c r="AS690" s="61"/>
      <c r="AT690" s="61"/>
      <c r="AU690" s="61"/>
      <c r="AV690" s="61"/>
      <c r="AW690" s="61"/>
      <c r="AX690" s="61"/>
      <c r="AY690" s="61"/>
      <c r="AZ690" s="61"/>
      <c r="BA690" s="61"/>
      <c r="BB690" s="61"/>
      <c r="BC690" s="61"/>
      <c r="BD690" s="61"/>
      <c r="BE690" s="61"/>
      <c r="BF690" s="61"/>
      <c r="BG690" s="61"/>
      <c r="BH690" s="61"/>
      <c r="BI690" s="61"/>
      <c r="BJ690" s="61"/>
      <c r="BK690" s="61"/>
      <c r="BL690" s="61"/>
      <c r="BM690" s="61"/>
      <c r="BN690" s="61"/>
      <c r="BO690" s="61"/>
      <c r="BP690" s="61"/>
      <c r="BQ690" s="61"/>
      <c r="BR690" s="61"/>
      <c r="BS690" s="61"/>
      <c r="BT690" s="61"/>
      <c r="BU690" s="61"/>
      <c r="BV690" s="61"/>
      <c r="BW690" s="61"/>
      <c r="BX690" s="61"/>
      <c r="BY690" s="61"/>
      <c r="BZ690" s="61"/>
    </row>
    <row r="691" spans="1:78" ht="12.75" customHeight="1" x14ac:dyDescent="0.2">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c r="AC691" s="61"/>
      <c r="AD691" s="61"/>
      <c r="AE691" s="61"/>
      <c r="AF691" s="61"/>
      <c r="AG691" s="61"/>
      <c r="AH691" s="107"/>
      <c r="AI691" s="61"/>
      <c r="AJ691" s="61"/>
      <c r="AK691" s="61"/>
      <c r="AL691" s="61"/>
      <c r="AM691" s="61"/>
      <c r="AN691" s="61"/>
      <c r="AO691" s="61"/>
      <c r="AP691" s="61"/>
      <c r="AQ691" s="61"/>
      <c r="AR691" s="61"/>
      <c r="AS691" s="61"/>
      <c r="AT691" s="61"/>
      <c r="AU691" s="61"/>
      <c r="AV691" s="61"/>
      <c r="AW691" s="61"/>
      <c r="AX691" s="61"/>
      <c r="AY691" s="61"/>
      <c r="AZ691" s="61"/>
      <c r="BA691" s="61"/>
      <c r="BB691" s="61"/>
      <c r="BC691" s="61"/>
      <c r="BD691" s="61"/>
      <c r="BE691" s="61"/>
      <c r="BF691" s="61"/>
      <c r="BG691" s="61"/>
      <c r="BH691" s="61"/>
      <c r="BI691" s="61"/>
      <c r="BJ691" s="61"/>
      <c r="BK691" s="61"/>
      <c r="BL691" s="61"/>
      <c r="BM691" s="61"/>
      <c r="BN691" s="61"/>
      <c r="BO691" s="61"/>
      <c r="BP691" s="61"/>
      <c r="BQ691" s="61"/>
      <c r="BR691" s="61"/>
      <c r="BS691" s="61"/>
      <c r="BT691" s="61"/>
      <c r="BU691" s="61"/>
      <c r="BV691" s="61"/>
      <c r="BW691" s="61"/>
      <c r="BX691" s="61"/>
      <c r="BY691" s="61"/>
      <c r="BZ691" s="61"/>
    </row>
    <row r="692" spans="1:78" ht="12.75" customHeight="1" x14ac:dyDescent="0.2">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c r="AC692" s="61"/>
      <c r="AD692" s="61"/>
      <c r="AE692" s="61"/>
      <c r="AF692" s="61"/>
      <c r="AG692" s="61"/>
      <c r="AH692" s="107"/>
      <c r="AI692" s="61"/>
      <c r="AJ692" s="61"/>
      <c r="AK692" s="61"/>
      <c r="AL692" s="61"/>
      <c r="AM692" s="61"/>
      <c r="AN692" s="61"/>
      <c r="AO692" s="61"/>
      <c r="AP692" s="61"/>
      <c r="AQ692" s="61"/>
      <c r="AR692" s="61"/>
      <c r="AS692" s="61"/>
      <c r="AT692" s="61"/>
      <c r="AU692" s="61"/>
      <c r="AV692" s="61"/>
      <c r="AW692" s="61"/>
      <c r="AX692" s="61"/>
      <c r="AY692" s="61"/>
      <c r="AZ692" s="61"/>
      <c r="BA692" s="61"/>
      <c r="BB692" s="61"/>
      <c r="BC692" s="61"/>
      <c r="BD692" s="61"/>
      <c r="BE692" s="61"/>
      <c r="BF692" s="61"/>
      <c r="BG692" s="61"/>
      <c r="BH692" s="61"/>
      <c r="BI692" s="61"/>
      <c r="BJ692" s="61"/>
      <c r="BK692" s="61"/>
      <c r="BL692" s="61"/>
      <c r="BM692" s="61"/>
      <c r="BN692" s="61"/>
      <c r="BO692" s="61"/>
      <c r="BP692" s="61"/>
      <c r="BQ692" s="61"/>
      <c r="BR692" s="61"/>
      <c r="BS692" s="61"/>
      <c r="BT692" s="61"/>
      <c r="BU692" s="61"/>
      <c r="BV692" s="61"/>
      <c r="BW692" s="61"/>
      <c r="BX692" s="61"/>
      <c r="BY692" s="61"/>
      <c r="BZ692" s="61"/>
    </row>
    <row r="693" spans="1:78" ht="12.75" customHeight="1" x14ac:dyDescent="0.2">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c r="AG693" s="61"/>
      <c r="AH693" s="107"/>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61"/>
      <c r="BH693" s="61"/>
      <c r="BI693" s="61"/>
      <c r="BJ693" s="61"/>
      <c r="BK693" s="61"/>
      <c r="BL693" s="61"/>
      <c r="BM693" s="61"/>
      <c r="BN693" s="61"/>
      <c r="BO693" s="61"/>
      <c r="BP693" s="61"/>
      <c r="BQ693" s="61"/>
      <c r="BR693" s="61"/>
      <c r="BS693" s="61"/>
      <c r="BT693" s="61"/>
      <c r="BU693" s="61"/>
      <c r="BV693" s="61"/>
      <c r="BW693" s="61"/>
      <c r="BX693" s="61"/>
      <c r="BY693" s="61"/>
      <c r="BZ693" s="61"/>
    </row>
    <row r="694" spans="1:78" ht="12.75" customHeight="1" x14ac:dyDescent="0.2">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c r="AG694" s="61"/>
      <c r="AH694" s="107"/>
      <c r="AI694" s="61"/>
      <c r="AJ694" s="61"/>
      <c r="AK694" s="61"/>
      <c r="AL694" s="61"/>
      <c r="AM694" s="61"/>
      <c r="AN694" s="61"/>
      <c r="AO694" s="61"/>
      <c r="AP694" s="61"/>
      <c r="AQ694" s="61"/>
      <c r="AR694" s="61"/>
      <c r="AS694" s="61"/>
      <c r="AT694" s="61"/>
      <c r="AU694" s="61"/>
      <c r="AV694" s="61"/>
      <c r="AW694" s="61"/>
      <c r="AX694" s="61"/>
      <c r="AY694" s="61"/>
      <c r="AZ694" s="61"/>
      <c r="BA694" s="61"/>
      <c r="BB694" s="61"/>
      <c r="BC694" s="61"/>
      <c r="BD694" s="61"/>
      <c r="BE694" s="61"/>
      <c r="BF694" s="61"/>
      <c r="BG694" s="61"/>
      <c r="BH694" s="61"/>
      <c r="BI694" s="61"/>
      <c r="BJ694" s="61"/>
      <c r="BK694" s="61"/>
      <c r="BL694" s="61"/>
      <c r="BM694" s="61"/>
      <c r="BN694" s="61"/>
      <c r="BO694" s="61"/>
      <c r="BP694" s="61"/>
      <c r="BQ694" s="61"/>
      <c r="BR694" s="61"/>
      <c r="BS694" s="61"/>
      <c r="BT694" s="61"/>
      <c r="BU694" s="61"/>
      <c r="BV694" s="61"/>
      <c r="BW694" s="61"/>
      <c r="BX694" s="61"/>
      <c r="BY694" s="61"/>
      <c r="BZ694" s="61"/>
    </row>
    <row r="695" spans="1:78" ht="12.75" customHeight="1" x14ac:dyDescent="0.2">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c r="AC695" s="61"/>
      <c r="AD695" s="61"/>
      <c r="AE695" s="61"/>
      <c r="AF695" s="61"/>
      <c r="AG695" s="61"/>
      <c r="AH695" s="107"/>
      <c r="AI695" s="61"/>
      <c r="AJ695" s="61"/>
      <c r="AK695" s="61"/>
      <c r="AL695" s="61"/>
      <c r="AM695" s="61"/>
      <c r="AN695" s="61"/>
      <c r="AO695" s="61"/>
      <c r="AP695" s="61"/>
      <c r="AQ695" s="61"/>
      <c r="AR695" s="61"/>
      <c r="AS695" s="61"/>
      <c r="AT695" s="61"/>
      <c r="AU695" s="61"/>
      <c r="AV695" s="61"/>
      <c r="AW695" s="61"/>
      <c r="AX695" s="61"/>
      <c r="AY695" s="61"/>
      <c r="AZ695" s="61"/>
      <c r="BA695" s="61"/>
      <c r="BB695" s="61"/>
      <c r="BC695" s="61"/>
      <c r="BD695" s="61"/>
      <c r="BE695" s="61"/>
      <c r="BF695" s="61"/>
      <c r="BG695" s="61"/>
      <c r="BH695" s="61"/>
      <c r="BI695" s="61"/>
      <c r="BJ695" s="61"/>
      <c r="BK695" s="61"/>
      <c r="BL695" s="61"/>
      <c r="BM695" s="61"/>
      <c r="BN695" s="61"/>
      <c r="BO695" s="61"/>
      <c r="BP695" s="61"/>
      <c r="BQ695" s="61"/>
      <c r="BR695" s="61"/>
      <c r="BS695" s="61"/>
      <c r="BT695" s="61"/>
      <c r="BU695" s="61"/>
      <c r="BV695" s="61"/>
      <c r="BW695" s="61"/>
      <c r="BX695" s="61"/>
      <c r="BY695" s="61"/>
      <c r="BZ695" s="61"/>
    </row>
    <row r="696" spans="1:78" ht="12.75" customHeight="1" x14ac:dyDescent="0.2">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c r="AC696" s="61"/>
      <c r="AD696" s="61"/>
      <c r="AE696" s="61"/>
      <c r="AF696" s="61"/>
      <c r="AG696" s="61"/>
      <c r="AH696" s="107"/>
      <c r="AI696" s="61"/>
      <c r="AJ696" s="61"/>
      <c r="AK696" s="61"/>
      <c r="AL696" s="61"/>
      <c r="AM696" s="61"/>
      <c r="AN696" s="61"/>
      <c r="AO696" s="61"/>
      <c r="AP696" s="61"/>
      <c r="AQ696" s="61"/>
      <c r="AR696" s="61"/>
      <c r="AS696" s="61"/>
      <c r="AT696" s="61"/>
      <c r="AU696" s="61"/>
      <c r="AV696" s="61"/>
      <c r="AW696" s="61"/>
      <c r="AX696" s="61"/>
      <c r="AY696" s="61"/>
      <c r="AZ696" s="61"/>
      <c r="BA696" s="61"/>
      <c r="BB696" s="61"/>
      <c r="BC696" s="61"/>
      <c r="BD696" s="61"/>
      <c r="BE696" s="61"/>
      <c r="BF696" s="61"/>
      <c r="BG696" s="61"/>
      <c r="BH696" s="61"/>
      <c r="BI696" s="61"/>
      <c r="BJ696" s="61"/>
      <c r="BK696" s="61"/>
      <c r="BL696" s="61"/>
      <c r="BM696" s="61"/>
      <c r="BN696" s="61"/>
      <c r="BO696" s="61"/>
      <c r="BP696" s="61"/>
      <c r="BQ696" s="61"/>
      <c r="BR696" s="61"/>
      <c r="BS696" s="61"/>
      <c r="BT696" s="61"/>
      <c r="BU696" s="61"/>
      <c r="BV696" s="61"/>
      <c r="BW696" s="61"/>
      <c r="BX696" s="61"/>
      <c r="BY696" s="61"/>
      <c r="BZ696" s="61"/>
    </row>
    <row r="697" spans="1:78" ht="12.75" customHeight="1" x14ac:dyDescent="0.2">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c r="AC697" s="61"/>
      <c r="AD697" s="61"/>
      <c r="AE697" s="61"/>
      <c r="AF697" s="61"/>
      <c r="AG697" s="61"/>
      <c r="AH697" s="107"/>
      <c r="AI697" s="61"/>
      <c r="AJ697" s="61"/>
      <c r="AK697" s="61"/>
      <c r="AL697" s="61"/>
      <c r="AM697" s="61"/>
      <c r="AN697" s="61"/>
      <c r="AO697" s="61"/>
      <c r="AP697" s="61"/>
      <c r="AQ697" s="61"/>
      <c r="AR697" s="61"/>
      <c r="AS697" s="61"/>
      <c r="AT697" s="61"/>
      <c r="AU697" s="61"/>
      <c r="AV697" s="61"/>
      <c r="AW697" s="61"/>
      <c r="AX697" s="61"/>
      <c r="AY697" s="61"/>
      <c r="AZ697" s="61"/>
      <c r="BA697" s="61"/>
      <c r="BB697" s="61"/>
      <c r="BC697" s="61"/>
      <c r="BD697" s="61"/>
      <c r="BE697" s="61"/>
      <c r="BF697" s="61"/>
      <c r="BG697" s="61"/>
      <c r="BH697" s="61"/>
      <c r="BI697" s="61"/>
      <c r="BJ697" s="61"/>
      <c r="BK697" s="61"/>
      <c r="BL697" s="61"/>
      <c r="BM697" s="61"/>
      <c r="BN697" s="61"/>
      <c r="BO697" s="61"/>
      <c r="BP697" s="61"/>
      <c r="BQ697" s="61"/>
      <c r="BR697" s="61"/>
      <c r="BS697" s="61"/>
      <c r="BT697" s="61"/>
      <c r="BU697" s="61"/>
      <c r="BV697" s="61"/>
      <c r="BW697" s="61"/>
      <c r="BX697" s="61"/>
      <c r="BY697" s="61"/>
      <c r="BZ697" s="61"/>
    </row>
    <row r="698" spans="1:78" ht="12.75" customHeight="1" x14ac:dyDescent="0.2">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c r="AC698" s="61"/>
      <c r="AD698" s="61"/>
      <c r="AE698" s="61"/>
      <c r="AF698" s="61"/>
      <c r="AG698" s="61"/>
      <c r="AH698" s="107"/>
      <c r="AI698" s="61"/>
      <c r="AJ698" s="61"/>
      <c r="AK698" s="61"/>
      <c r="AL698" s="61"/>
      <c r="AM698" s="61"/>
      <c r="AN698" s="61"/>
      <c r="AO698" s="61"/>
      <c r="AP698" s="61"/>
      <c r="AQ698" s="61"/>
      <c r="AR698" s="61"/>
      <c r="AS698" s="61"/>
      <c r="AT698" s="61"/>
      <c r="AU698" s="61"/>
      <c r="AV698" s="61"/>
      <c r="AW698" s="61"/>
      <c r="AX698" s="61"/>
      <c r="AY698" s="61"/>
      <c r="AZ698" s="61"/>
      <c r="BA698" s="61"/>
      <c r="BB698" s="61"/>
      <c r="BC698" s="61"/>
      <c r="BD698" s="61"/>
      <c r="BE698" s="61"/>
      <c r="BF698" s="61"/>
      <c r="BG698" s="61"/>
      <c r="BH698" s="61"/>
      <c r="BI698" s="61"/>
      <c r="BJ698" s="61"/>
      <c r="BK698" s="61"/>
      <c r="BL698" s="61"/>
      <c r="BM698" s="61"/>
      <c r="BN698" s="61"/>
      <c r="BO698" s="61"/>
      <c r="BP698" s="61"/>
      <c r="BQ698" s="61"/>
      <c r="BR698" s="61"/>
      <c r="BS698" s="61"/>
      <c r="BT698" s="61"/>
      <c r="BU698" s="61"/>
      <c r="BV698" s="61"/>
      <c r="BW698" s="61"/>
      <c r="BX698" s="61"/>
      <c r="BY698" s="61"/>
      <c r="BZ698" s="61"/>
    </row>
    <row r="699" spans="1:78" ht="12.75" customHeight="1" x14ac:dyDescent="0.2">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107"/>
      <c r="AI699" s="61"/>
      <c r="AJ699" s="61"/>
      <c r="AK699" s="61"/>
      <c r="AL699" s="61"/>
      <c r="AM699" s="61"/>
      <c r="AN699" s="61"/>
      <c r="AO699" s="61"/>
      <c r="AP699" s="61"/>
      <c r="AQ699" s="61"/>
      <c r="AR699" s="61"/>
      <c r="AS699" s="61"/>
      <c r="AT699" s="61"/>
      <c r="AU699" s="61"/>
      <c r="AV699" s="61"/>
      <c r="AW699" s="61"/>
      <c r="AX699" s="61"/>
      <c r="AY699" s="61"/>
      <c r="AZ699" s="61"/>
      <c r="BA699" s="61"/>
      <c r="BB699" s="61"/>
      <c r="BC699" s="61"/>
      <c r="BD699" s="61"/>
      <c r="BE699" s="61"/>
      <c r="BF699" s="61"/>
      <c r="BG699" s="61"/>
      <c r="BH699" s="61"/>
      <c r="BI699" s="61"/>
      <c r="BJ699" s="61"/>
      <c r="BK699" s="61"/>
      <c r="BL699" s="61"/>
      <c r="BM699" s="61"/>
      <c r="BN699" s="61"/>
      <c r="BO699" s="61"/>
      <c r="BP699" s="61"/>
      <c r="BQ699" s="61"/>
      <c r="BR699" s="61"/>
      <c r="BS699" s="61"/>
      <c r="BT699" s="61"/>
      <c r="BU699" s="61"/>
      <c r="BV699" s="61"/>
      <c r="BW699" s="61"/>
      <c r="BX699" s="61"/>
      <c r="BY699" s="61"/>
      <c r="BZ699" s="61"/>
    </row>
    <row r="700" spans="1:78" ht="12.75" customHeight="1" x14ac:dyDescent="0.2">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c r="AC700" s="61"/>
      <c r="AD700" s="61"/>
      <c r="AE700" s="61"/>
      <c r="AF700" s="61"/>
      <c r="AG700" s="61"/>
      <c r="AH700" s="107"/>
      <c r="AI700" s="61"/>
      <c r="AJ700" s="61"/>
      <c r="AK700" s="61"/>
      <c r="AL700" s="61"/>
      <c r="AM700" s="61"/>
      <c r="AN700" s="61"/>
      <c r="AO700" s="61"/>
      <c r="AP700" s="61"/>
      <c r="AQ700" s="61"/>
      <c r="AR700" s="61"/>
      <c r="AS700" s="61"/>
      <c r="AT700" s="61"/>
      <c r="AU700" s="61"/>
      <c r="AV700" s="61"/>
      <c r="AW700" s="61"/>
      <c r="AX700" s="61"/>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row>
    <row r="701" spans="1:78" ht="12.75" customHeight="1" x14ac:dyDescent="0.2">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c r="AC701" s="61"/>
      <c r="AD701" s="61"/>
      <c r="AE701" s="61"/>
      <c r="AF701" s="61"/>
      <c r="AG701" s="61"/>
      <c r="AH701" s="107"/>
      <c r="AI701" s="61"/>
      <c r="AJ701" s="61"/>
      <c r="AK701" s="61"/>
      <c r="AL701" s="61"/>
      <c r="AM701" s="61"/>
      <c r="AN701" s="61"/>
      <c r="AO701" s="61"/>
      <c r="AP701" s="61"/>
      <c r="AQ701" s="61"/>
      <c r="AR701" s="61"/>
      <c r="AS701" s="61"/>
      <c r="AT701" s="61"/>
      <c r="AU701" s="61"/>
      <c r="AV701" s="61"/>
      <c r="AW701" s="61"/>
      <c r="AX701" s="61"/>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row>
    <row r="702" spans="1:78" ht="12.75" customHeight="1" x14ac:dyDescent="0.2">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c r="AC702" s="61"/>
      <c r="AD702" s="61"/>
      <c r="AE702" s="61"/>
      <c r="AF702" s="61"/>
      <c r="AG702" s="61"/>
      <c r="AH702" s="107"/>
      <c r="AI702" s="61"/>
      <c r="AJ702" s="61"/>
      <c r="AK702" s="61"/>
      <c r="AL702" s="61"/>
      <c r="AM702" s="61"/>
      <c r="AN702" s="61"/>
      <c r="AO702" s="61"/>
      <c r="AP702" s="61"/>
      <c r="AQ702" s="61"/>
      <c r="AR702" s="61"/>
      <c r="AS702" s="61"/>
      <c r="AT702" s="61"/>
      <c r="AU702" s="61"/>
      <c r="AV702" s="61"/>
      <c r="AW702" s="61"/>
      <c r="AX702" s="61"/>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row>
    <row r="703" spans="1:78" ht="12.75" customHeight="1" x14ac:dyDescent="0.2">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c r="AC703" s="61"/>
      <c r="AD703" s="61"/>
      <c r="AE703" s="61"/>
      <c r="AF703" s="61"/>
      <c r="AG703" s="61"/>
      <c r="AH703" s="107"/>
      <c r="AI703" s="61"/>
      <c r="AJ703" s="61"/>
      <c r="AK703" s="61"/>
      <c r="AL703" s="61"/>
      <c r="AM703" s="61"/>
      <c r="AN703" s="61"/>
      <c r="AO703" s="61"/>
      <c r="AP703" s="61"/>
      <c r="AQ703" s="61"/>
      <c r="AR703" s="61"/>
      <c r="AS703" s="61"/>
      <c r="AT703" s="61"/>
      <c r="AU703" s="61"/>
      <c r="AV703" s="61"/>
      <c r="AW703" s="61"/>
      <c r="AX703" s="61"/>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row>
    <row r="704" spans="1:78" ht="12.75" customHeight="1" x14ac:dyDescent="0.2">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107"/>
      <c r="AI704" s="61"/>
      <c r="AJ704" s="61"/>
      <c r="AK704" s="61"/>
      <c r="AL704" s="61"/>
      <c r="AM704" s="61"/>
      <c r="AN704" s="61"/>
      <c r="AO704" s="61"/>
      <c r="AP704" s="61"/>
      <c r="AQ704" s="61"/>
      <c r="AR704" s="61"/>
      <c r="AS704" s="61"/>
      <c r="AT704" s="61"/>
      <c r="AU704" s="61"/>
      <c r="AV704" s="61"/>
      <c r="AW704" s="61"/>
      <c r="AX704" s="61"/>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row>
    <row r="705" spans="1:78" ht="12.75" customHeight="1" x14ac:dyDescent="0.2">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c r="AC705" s="61"/>
      <c r="AD705" s="61"/>
      <c r="AE705" s="61"/>
      <c r="AF705" s="61"/>
      <c r="AG705" s="61"/>
      <c r="AH705" s="107"/>
      <c r="AI705" s="61"/>
      <c r="AJ705" s="61"/>
      <c r="AK705" s="61"/>
      <c r="AL705" s="61"/>
      <c r="AM705" s="61"/>
      <c r="AN705" s="61"/>
      <c r="AO705" s="61"/>
      <c r="AP705" s="61"/>
      <c r="AQ705" s="61"/>
      <c r="AR705" s="61"/>
      <c r="AS705" s="61"/>
      <c r="AT705" s="61"/>
      <c r="AU705" s="61"/>
      <c r="AV705" s="61"/>
      <c r="AW705" s="61"/>
      <c r="AX705" s="61"/>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row>
    <row r="706" spans="1:78" ht="12.75" customHeight="1" x14ac:dyDescent="0.2">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107"/>
      <c r="AI706" s="61"/>
      <c r="AJ706" s="61"/>
      <c r="AK706" s="61"/>
      <c r="AL706" s="61"/>
      <c r="AM706" s="61"/>
      <c r="AN706" s="61"/>
      <c r="AO706" s="61"/>
      <c r="AP706" s="61"/>
      <c r="AQ706" s="61"/>
      <c r="AR706" s="61"/>
      <c r="AS706" s="61"/>
      <c r="AT706" s="61"/>
      <c r="AU706" s="61"/>
      <c r="AV706" s="61"/>
      <c r="AW706" s="61"/>
      <c r="AX706" s="61"/>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row>
    <row r="707" spans="1:78" ht="12.75" customHeight="1" x14ac:dyDescent="0.2">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c r="AC707" s="61"/>
      <c r="AD707" s="61"/>
      <c r="AE707" s="61"/>
      <c r="AF707" s="61"/>
      <c r="AG707" s="61"/>
      <c r="AH707" s="107"/>
      <c r="AI707" s="61"/>
      <c r="AJ707" s="61"/>
      <c r="AK707" s="61"/>
      <c r="AL707" s="61"/>
      <c r="AM707" s="61"/>
      <c r="AN707" s="61"/>
      <c r="AO707" s="61"/>
      <c r="AP707" s="61"/>
      <c r="AQ707" s="61"/>
      <c r="AR707" s="61"/>
      <c r="AS707" s="61"/>
      <c r="AT707" s="61"/>
      <c r="AU707" s="61"/>
      <c r="AV707" s="61"/>
      <c r="AW707" s="61"/>
      <c r="AX707" s="61"/>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row>
    <row r="708" spans="1:78" ht="12.75" customHeight="1" x14ac:dyDescent="0.2">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c r="AC708" s="61"/>
      <c r="AD708" s="61"/>
      <c r="AE708" s="61"/>
      <c r="AF708" s="61"/>
      <c r="AG708" s="61"/>
      <c r="AH708" s="107"/>
      <c r="AI708" s="61"/>
      <c r="AJ708" s="61"/>
      <c r="AK708" s="61"/>
      <c r="AL708" s="61"/>
      <c r="AM708" s="61"/>
      <c r="AN708" s="61"/>
      <c r="AO708" s="61"/>
      <c r="AP708" s="61"/>
      <c r="AQ708" s="61"/>
      <c r="AR708" s="61"/>
      <c r="AS708" s="61"/>
      <c r="AT708" s="61"/>
      <c r="AU708" s="61"/>
      <c r="AV708" s="61"/>
      <c r="AW708" s="61"/>
      <c r="AX708" s="61"/>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row>
    <row r="709" spans="1:78" ht="12.75" customHeight="1" x14ac:dyDescent="0.2">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c r="AC709" s="61"/>
      <c r="AD709" s="61"/>
      <c r="AE709" s="61"/>
      <c r="AF709" s="61"/>
      <c r="AG709" s="61"/>
      <c r="AH709" s="107"/>
      <c r="AI709" s="61"/>
      <c r="AJ709" s="61"/>
      <c r="AK709" s="61"/>
      <c r="AL709" s="61"/>
      <c r="AM709" s="61"/>
      <c r="AN709" s="61"/>
      <c r="AO709" s="61"/>
      <c r="AP709" s="61"/>
      <c r="AQ709" s="61"/>
      <c r="AR709" s="61"/>
      <c r="AS709" s="61"/>
      <c r="AT709" s="61"/>
      <c r="AU709" s="61"/>
      <c r="AV709" s="61"/>
      <c r="AW709" s="61"/>
      <c r="AX709" s="61"/>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row>
    <row r="710" spans="1:78" ht="12.75" customHeight="1" x14ac:dyDescent="0.2">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c r="AC710" s="61"/>
      <c r="AD710" s="61"/>
      <c r="AE710" s="61"/>
      <c r="AF710" s="61"/>
      <c r="AG710" s="61"/>
      <c r="AH710" s="107"/>
      <c r="AI710" s="61"/>
      <c r="AJ710" s="61"/>
      <c r="AK710" s="61"/>
      <c r="AL710" s="61"/>
      <c r="AM710" s="61"/>
      <c r="AN710" s="61"/>
      <c r="AO710" s="61"/>
      <c r="AP710" s="61"/>
      <c r="AQ710" s="61"/>
      <c r="AR710" s="61"/>
      <c r="AS710" s="61"/>
      <c r="AT710" s="61"/>
      <c r="AU710" s="61"/>
      <c r="AV710" s="61"/>
      <c r="AW710" s="61"/>
      <c r="AX710" s="61"/>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row>
    <row r="711" spans="1:78" ht="12.75" customHeight="1" x14ac:dyDescent="0.2">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c r="AC711" s="61"/>
      <c r="AD711" s="61"/>
      <c r="AE711" s="61"/>
      <c r="AF711" s="61"/>
      <c r="AG711" s="61"/>
      <c r="AH711" s="107"/>
      <c r="AI711" s="61"/>
      <c r="AJ711" s="61"/>
      <c r="AK711" s="61"/>
      <c r="AL711" s="61"/>
      <c r="AM711" s="61"/>
      <c r="AN711" s="61"/>
      <c r="AO711" s="61"/>
      <c r="AP711" s="61"/>
      <c r="AQ711" s="61"/>
      <c r="AR711" s="61"/>
      <c r="AS711" s="61"/>
      <c r="AT711" s="61"/>
      <c r="AU711" s="61"/>
      <c r="AV711" s="61"/>
      <c r="AW711" s="61"/>
      <c r="AX711" s="61"/>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row>
    <row r="712" spans="1:78" ht="12.75" customHeight="1" x14ac:dyDescent="0.2">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c r="AC712" s="61"/>
      <c r="AD712" s="61"/>
      <c r="AE712" s="61"/>
      <c r="AF712" s="61"/>
      <c r="AG712" s="61"/>
      <c r="AH712" s="107"/>
      <c r="AI712" s="61"/>
      <c r="AJ712" s="61"/>
      <c r="AK712" s="61"/>
      <c r="AL712" s="61"/>
      <c r="AM712" s="61"/>
      <c r="AN712" s="61"/>
      <c r="AO712" s="61"/>
      <c r="AP712" s="61"/>
      <c r="AQ712" s="61"/>
      <c r="AR712" s="61"/>
      <c r="AS712" s="61"/>
      <c r="AT712" s="61"/>
      <c r="AU712" s="61"/>
      <c r="AV712" s="61"/>
      <c r="AW712" s="61"/>
      <c r="AX712" s="61"/>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row>
    <row r="713" spans="1:78" ht="12.75" customHeight="1" x14ac:dyDescent="0.2">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c r="AC713" s="61"/>
      <c r="AD713" s="61"/>
      <c r="AE713" s="61"/>
      <c r="AF713" s="61"/>
      <c r="AG713" s="61"/>
      <c r="AH713" s="107"/>
      <c r="AI713" s="61"/>
      <c r="AJ713" s="61"/>
      <c r="AK713" s="61"/>
      <c r="AL713" s="61"/>
      <c r="AM713" s="61"/>
      <c r="AN713" s="61"/>
      <c r="AO713" s="61"/>
      <c r="AP713" s="61"/>
      <c r="AQ713" s="61"/>
      <c r="AR713" s="61"/>
      <c r="AS713" s="61"/>
      <c r="AT713" s="61"/>
      <c r="AU713" s="61"/>
      <c r="AV713" s="61"/>
      <c r="AW713" s="61"/>
      <c r="AX713" s="61"/>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row>
    <row r="714" spans="1:78" ht="12.75" customHeight="1" x14ac:dyDescent="0.2">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c r="AC714" s="61"/>
      <c r="AD714" s="61"/>
      <c r="AE714" s="61"/>
      <c r="AF714" s="61"/>
      <c r="AG714" s="61"/>
      <c r="AH714" s="107"/>
      <c r="AI714" s="61"/>
      <c r="AJ714" s="61"/>
      <c r="AK714" s="61"/>
      <c r="AL714" s="61"/>
      <c r="AM714" s="61"/>
      <c r="AN714" s="61"/>
      <c r="AO714" s="61"/>
      <c r="AP714" s="61"/>
      <c r="AQ714" s="61"/>
      <c r="AR714" s="61"/>
      <c r="AS714" s="61"/>
      <c r="AT714" s="61"/>
      <c r="AU714" s="61"/>
      <c r="AV714" s="61"/>
      <c r="AW714" s="61"/>
      <c r="AX714" s="61"/>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row>
    <row r="715" spans="1:78" ht="12.75" customHeight="1" x14ac:dyDescent="0.2">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c r="AB715" s="61"/>
      <c r="AC715" s="61"/>
      <c r="AD715" s="61"/>
      <c r="AE715" s="61"/>
      <c r="AF715" s="61"/>
      <c r="AG715" s="61"/>
      <c r="AH715" s="107"/>
      <c r="AI715" s="61"/>
      <c r="AJ715" s="61"/>
      <c r="AK715" s="61"/>
      <c r="AL715" s="61"/>
      <c r="AM715" s="61"/>
      <c r="AN715" s="61"/>
      <c r="AO715" s="61"/>
      <c r="AP715" s="61"/>
      <c r="AQ715" s="61"/>
      <c r="AR715" s="61"/>
      <c r="AS715" s="61"/>
      <c r="AT715" s="61"/>
      <c r="AU715" s="61"/>
      <c r="AV715" s="61"/>
      <c r="AW715" s="61"/>
      <c r="AX715" s="61"/>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row>
    <row r="716" spans="1:78" ht="12.75" customHeight="1" x14ac:dyDescent="0.2">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c r="AC716" s="61"/>
      <c r="AD716" s="61"/>
      <c r="AE716" s="61"/>
      <c r="AF716" s="61"/>
      <c r="AG716" s="61"/>
      <c r="AH716" s="107"/>
      <c r="AI716" s="61"/>
      <c r="AJ716" s="61"/>
      <c r="AK716" s="61"/>
      <c r="AL716" s="61"/>
      <c r="AM716" s="61"/>
      <c r="AN716" s="61"/>
      <c r="AO716" s="61"/>
      <c r="AP716" s="61"/>
      <c r="AQ716" s="61"/>
      <c r="AR716" s="61"/>
      <c r="AS716" s="61"/>
      <c r="AT716" s="61"/>
      <c r="AU716" s="61"/>
      <c r="AV716" s="61"/>
      <c r="AW716" s="61"/>
      <c r="AX716" s="61"/>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row>
    <row r="717" spans="1:78" ht="12.75" customHeight="1" x14ac:dyDescent="0.2">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c r="AB717" s="61"/>
      <c r="AC717" s="61"/>
      <c r="AD717" s="61"/>
      <c r="AE717" s="61"/>
      <c r="AF717" s="61"/>
      <c r="AG717" s="61"/>
      <c r="AH717" s="107"/>
      <c r="AI717" s="61"/>
      <c r="AJ717" s="61"/>
      <c r="AK717" s="61"/>
      <c r="AL717" s="61"/>
      <c r="AM717" s="61"/>
      <c r="AN717" s="61"/>
      <c r="AO717" s="61"/>
      <c r="AP717" s="61"/>
      <c r="AQ717" s="61"/>
      <c r="AR717" s="61"/>
      <c r="AS717" s="61"/>
      <c r="AT717" s="61"/>
      <c r="AU717" s="61"/>
      <c r="AV717" s="61"/>
      <c r="AW717" s="61"/>
      <c r="AX717" s="61"/>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row>
    <row r="718" spans="1:78" ht="12.75" customHeight="1" x14ac:dyDescent="0.2">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c r="AB718" s="61"/>
      <c r="AC718" s="61"/>
      <c r="AD718" s="61"/>
      <c r="AE718" s="61"/>
      <c r="AF718" s="61"/>
      <c r="AG718" s="61"/>
      <c r="AH718" s="107"/>
      <c r="AI718" s="61"/>
      <c r="AJ718" s="61"/>
      <c r="AK718" s="61"/>
      <c r="AL718" s="61"/>
      <c r="AM718" s="61"/>
      <c r="AN718" s="61"/>
      <c r="AO718" s="61"/>
      <c r="AP718" s="61"/>
      <c r="AQ718" s="61"/>
      <c r="AR718" s="61"/>
      <c r="AS718" s="61"/>
      <c r="AT718" s="61"/>
      <c r="AU718" s="61"/>
      <c r="AV718" s="61"/>
      <c r="AW718" s="61"/>
      <c r="AX718" s="61"/>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row>
    <row r="719" spans="1:78" ht="12.75" customHeight="1" x14ac:dyDescent="0.2">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c r="AB719" s="61"/>
      <c r="AC719" s="61"/>
      <c r="AD719" s="61"/>
      <c r="AE719" s="61"/>
      <c r="AF719" s="61"/>
      <c r="AG719" s="61"/>
      <c r="AH719" s="107"/>
      <c r="AI719" s="61"/>
      <c r="AJ719" s="61"/>
      <c r="AK719" s="61"/>
      <c r="AL719" s="61"/>
      <c r="AM719" s="61"/>
      <c r="AN719" s="61"/>
      <c r="AO719" s="61"/>
      <c r="AP719" s="61"/>
      <c r="AQ719" s="61"/>
      <c r="AR719" s="61"/>
      <c r="AS719" s="61"/>
      <c r="AT719" s="61"/>
      <c r="AU719" s="61"/>
      <c r="AV719" s="61"/>
      <c r="AW719" s="61"/>
      <c r="AX719" s="61"/>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row>
    <row r="720" spans="1:78" ht="12.75" customHeight="1" x14ac:dyDescent="0.2">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c r="AB720" s="61"/>
      <c r="AC720" s="61"/>
      <c r="AD720" s="61"/>
      <c r="AE720" s="61"/>
      <c r="AF720" s="61"/>
      <c r="AG720" s="61"/>
      <c r="AH720" s="107"/>
      <c r="AI720" s="61"/>
      <c r="AJ720" s="61"/>
      <c r="AK720" s="61"/>
      <c r="AL720" s="61"/>
      <c r="AM720" s="61"/>
      <c r="AN720" s="61"/>
      <c r="AO720" s="61"/>
      <c r="AP720" s="61"/>
      <c r="AQ720" s="61"/>
      <c r="AR720" s="61"/>
      <c r="AS720" s="61"/>
      <c r="AT720" s="61"/>
      <c r="AU720" s="61"/>
      <c r="AV720" s="61"/>
      <c r="AW720" s="61"/>
      <c r="AX720" s="61"/>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row>
    <row r="721" spans="1:78" ht="12.75" customHeight="1" x14ac:dyDescent="0.2">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c r="AB721" s="61"/>
      <c r="AC721" s="61"/>
      <c r="AD721" s="61"/>
      <c r="AE721" s="61"/>
      <c r="AF721" s="61"/>
      <c r="AG721" s="61"/>
      <c r="AH721" s="107"/>
      <c r="AI721" s="61"/>
      <c r="AJ721" s="61"/>
      <c r="AK721" s="61"/>
      <c r="AL721" s="61"/>
      <c r="AM721" s="61"/>
      <c r="AN721" s="61"/>
      <c r="AO721" s="61"/>
      <c r="AP721" s="61"/>
      <c r="AQ721" s="61"/>
      <c r="AR721" s="61"/>
      <c r="AS721" s="61"/>
      <c r="AT721" s="61"/>
      <c r="AU721" s="61"/>
      <c r="AV721" s="61"/>
      <c r="AW721" s="61"/>
      <c r="AX721" s="61"/>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row>
    <row r="722" spans="1:78" ht="12.75" customHeight="1" x14ac:dyDescent="0.2">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c r="AC722" s="61"/>
      <c r="AD722" s="61"/>
      <c r="AE722" s="61"/>
      <c r="AF722" s="61"/>
      <c r="AG722" s="61"/>
      <c r="AH722" s="107"/>
      <c r="AI722" s="61"/>
      <c r="AJ722" s="61"/>
      <c r="AK722" s="61"/>
      <c r="AL722" s="61"/>
      <c r="AM722" s="61"/>
      <c r="AN722" s="61"/>
      <c r="AO722" s="61"/>
      <c r="AP722" s="61"/>
      <c r="AQ722" s="61"/>
      <c r="AR722" s="61"/>
      <c r="AS722" s="61"/>
      <c r="AT722" s="61"/>
      <c r="AU722" s="61"/>
      <c r="AV722" s="61"/>
      <c r="AW722" s="61"/>
      <c r="AX722" s="61"/>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row>
    <row r="723" spans="1:78" ht="12.75" customHeight="1" x14ac:dyDescent="0.2">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c r="AB723" s="61"/>
      <c r="AC723" s="61"/>
      <c r="AD723" s="61"/>
      <c r="AE723" s="61"/>
      <c r="AF723" s="61"/>
      <c r="AG723" s="61"/>
      <c r="AH723" s="107"/>
      <c r="AI723" s="61"/>
      <c r="AJ723" s="61"/>
      <c r="AK723" s="61"/>
      <c r="AL723" s="61"/>
      <c r="AM723" s="61"/>
      <c r="AN723" s="61"/>
      <c r="AO723" s="61"/>
      <c r="AP723" s="61"/>
      <c r="AQ723" s="61"/>
      <c r="AR723" s="61"/>
      <c r="AS723" s="61"/>
      <c r="AT723" s="61"/>
      <c r="AU723" s="61"/>
      <c r="AV723" s="61"/>
      <c r="AW723" s="61"/>
      <c r="AX723" s="61"/>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row>
    <row r="724" spans="1:78" ht="12.75" customHeight="1" x14ac:dyDescent="0.2">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c r="AB724" s="61"/>
      <c r="AC724" s="61"/>
      <c r="AD724" s="61"/>
      <c r="AE724" s="61"/>
      <c r="AF724" s="61"/>
      <c r="AG724" s="61"/>
      <c r="AH724" s="107"/>
      <c r="AI724" s="61"/>
      <c r="AJ724" s="61"/>
      <c r="AK724" s="61"/>
      <c r="AL724" s="61"/>
      <c r="AM724" s="61"/>
      <c r="AN724" s="61"/>
      <c r="AO724" s="61"/>
      <c r="AP724" s="61"/>
      <c r="AQ724" s="61"/>
      <c r="AR724" s="61"/>
      <c r="AS724" s="61"/>
      <c r="AT724" s="61"/>
      <c r="AU724" s="61"/>
      <c r="AV724" s="61"/>
      <c r="AW724" s="61"/>
      <c r="AX724" s="61"/>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row>
    <row r="725" spans="1:78" ht="12.75" customHeight="1" x14ac:dyDescent="0.2">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c r="AB725" s="61"/>
      <c r="AC725" s="61"/>
      <c r="AD725" s="61"/>
      <c r="AE725" s="61"/>
      <c r="AF725" s="61"/>
      <c r="AG725" s="61"/>
      <c r="AH725" s="107"/>
      <c r="AI725" s="61"/>
      <c r="AJ725" s="61"/>
      <c r="AK725" s="61"/>
      <c r="AL725" s="61"/>
      <c r="AM725" s="61"/>
      <c r="AN725" s="61"/>
      <c r="AO725" s="61"/>
      <c r="AP725" s="61"/>
      <c r="AQ725" s="61"/>
      <c r="AR725" s="61"/>
      <c r="AS725" s="61"/>
      <c r="AT725" s="61"/>
      <c r="AU725" s="61"/>
      <c r="AV725" s="61"/>
      <c r="AW725" s="61"/>
      <c r="AX725" s="61"/>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row>
    <row r="726" spans="1:78" ht="12.75" customHeight="1" x14ac:dyDescent="0.2">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c r="AB726" s="61"/>
      <c r="AC726" s="61"/>
      <c r="AD726" s="61"/>
      <c r="AE726" s="61"/>
      <c r="AF726" s="61"/>
      <c r="AG726" s="61"/>
      <c r="AH726" s="107"/>
      <c r="AI726" s="61"/>
      <c r="AJ726" s="61"/>
      <c r="AK726" s="61"/>
      <c r="AL726" s="61"/>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row>
    <row r="727" spans="1:78" ht="12.75" customHeight="1" x14ac:dyDescent="0.2">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c r="AB727" s="61"/>
      <c r="AC727" s="61"/>
      <c r="AD727" s="61"/>
      <c r="AE727" s="61"/>
      <c r="AF727" s="61"/>
      <c r="AG727" s="61"/>
      <c r="AH727" s="107"/>
      <c r="AI727" s="61"/>
      <c r="AJ727" s="61"/>
      <c r="AK727" s="61"/>
      <c r="AL727" s="61"/>
      <c r="AM727" s="61"/>
      <c r="AN727" s="61"/>
      <c r="AO727" s="61"/>
      <c r="AP727" s="61"/>
      <c r="AQ727" s="61"/>
      <c r="AR727" s="61"/>
      <c r="AS727" s="61"/>
      <c r="AT727" s="61"/>
      <c r="AU727" s="61"/>
      <c r="AV727" s="61"/>
      <c r="AW727" s="61"/>
      <c r="AX727" s="61"/>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row>
    <row r="728" spans="1:78" ht="12.75" customHeight="1" x14ac:dyDescent="0.2">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c r="AB728" s="61"/>
      <c r="AC728" s="61"/>
      <c r="AD728" s="61"/>
      <c r="AE728" s="61"/>
      <c r="AF728" s="61"/>
      <c r="AG728" s="61"/>
      <c r="AH728" s="107"/>
      <c r="AI728" s="61"/>
      <c r="AJ728" s="61"/>
      <c r="AK728" s="61"/>
      <c r="AL728" s="61"/>
      <c r="AM728" s="61"/>
      <c r="AN728" s="61"/>
      <c r="AO728" s="61"/>
      <c r="AP728" s="61"/>
      <c r="AQ728" s="61"/>
      <c r="AR728" s="61"/>
      <c r="AS728" s="61"/>
      <c r="AT728" s="61"/>
      <c r="AU728" s="61"/>
      <c r="AV728" s="61"/>
      <c r="AW728" s="61"/>
      <c r="AX728" s="61"/>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row>
    <row r="729" spans="1:78" ht="12.75" customHeight="1" x14ac:dyDescent="0.2">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c r="AB729" s="61"/>
      <c r="AC729" s="61"/>
      <c r="AD729" s="61"/>
      <c r="AE729" s="61"/>
      <c r="AF729" s="61"/>
      <c r="AG729" s="61"/>
      <c r="AH729" s="107"/>
      <c r="AI729" s="61"/>
      <c r="AJ729" s="61"/>
      <c r="AK729" s="61"/>
      <c r="AL729" s="61"/>
      <c r="AM729" s="61"/>
      <c r="AN729" s="61"/>
      <c r="AO729" s="61"/>
      <c r="AP729" s="61"/>
      <c r="AQ729" s="61"/>
      <c r="AR729" s="61"/>
      <c r="AS729" s="61"/>
      <c r="AT729" s="61"/>
      <c r="AU729" s="61"/>
      <c r="AV729" s="61"/>
      <c r="AW729" s="61"/>
      <c r="AX729" s="61"/>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row>
    <row r="730" spans="1:78" ht="12.75" customHeight="1" x14ac:dyDescent="0.2">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c r="AB730" s="61"/>
      <c r="AC730" s="61"/>
      <c r="AD730" s="61"/>
      <c r="AE730" s="61"/>
      <c r="AF730" s="61"/>
      <c r="AG730" s="61"/>
      <c r="AH730" s="107"/>
      <c r="AI730" s="61"/>
      <c r="AJ730" s="61"/>
      <c r="AK730" s="61"/>
      <c r="AL730" s="61"/>
      <c r="AM730" s="61"/>
      <c r="AN730" s="61"/>
      <c r="AO730" s="61"/>
      <c r="AP730" s="61"/>
      <c r="AQ730" s="61"/>
      <c r="AR730" s="61"/>
      <c r="AS730" s="61"/>
      <c r="AT730" s="61"/>
      <c r="AU730" s="61"/>
      <c r="AV730" s="61"/>
      <c r="AW730" s="61"/>
      <c r="AX730" s="61"/>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row>
    <row r="731" spans="1:78" ht="12.75" customHeight="1" x14ac:dyDescent="0.2">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c r="AB731" s="61"/>
      <c r="AC731" s="61"/>
      <c r="AD731" s="61"/>
      <c r="AE731" s="61"/>
      <c r="AF731" s="61"/>
      <c r="AG731" s="61"/>
      <c r="AH731" s="107"/>
      <c r="AI731" s="61"/>
      <c r="AJ731" s="61"/>
      <c r="AK731" s="61"/>
      <c r="AL731" s="61"/>
      <c r="AM731" s="61"/>
      <c r="AN731" s="61"/>
      <c r="AO731" s="61"/>
      <c r="AP731" s="61"/>
      <c r="AQ731" s="61"/>
      <c r="AR731" s="61"/>
      <c r="AS731" s="61"/>
      <c r="AT731" s="61"/>
      <c r="AU731" s="61"/>
      <c r="AV731" s="61"/>
      <c r="AW731" s="61"/>
      <c r="AX731" s="61"/>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row>
    <row r="732" spans="1:78" ht="12.75" customHeight="1" x14ac:dyDescent="0.2">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c r="AB732" s="61"/>
      <c r="AC732" s="61"/>
      <c r="AD732" s="61"/>
      <c r="AE732" s="61"/>
      <c r="AF732" s="61"/>
      <c r="AG732" s="61"/>
      <c r="AH732" s="107"/>
      <c r="AI732" s="61"/>
      <c r="AJ732" s="61"/>
      <c r="AK732" s="61"/>
      <c r="AL732" s="61"/>
      <c r="AM732" s="61"/>
      <c r="AN732" s="61"/>
      <c r="AO732" s="61"/>
      <c r="AP732" s="61"/>
      <c r="AQ732" s="61"/>
      <c r="AR732" s="61"/>
      <c r="AS732" s="61"/>
      <c r="AT732" s="61"/>
      <c r="AU732" s="61"/>
      <c r="AV732" s="61"/>
      <c r="AW732" s="61"/>
      <c r="AX732" s="61"/>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row>
    <row r="733" spans="1:78" ht="12.75" customHeight="1" x14ac:dyDescent="0.2">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c r="AB733" s="61"/>
      <c r="AC733" s="61"/>
      <c r="AD733" s="61"/>
      <c r="AE733" s="61"/>
      <c r="AF733" s="61"/>
      <c r="AG733" s="61"/>
      <c r="AH733" s="107"/>
      <c r="AI733" s="61"/>
      <c r="AJ733" s="61"/>
      <c r="AK733" s="61"/>
      <c r="AL733" s="61"/>
      <c r="AM733" s="61"/>
      <c r="AN733" s="61"/>
      <c r="AO733" s="61"/>
      <c r="AP733" s="61"/>
      <c r="AQ733" s="61"/>
      <c r="AR733" s="61"/>
      <c r="AS733" s="61"/>
      <c r="AT733" s="61"/>
      <c r="AU733" s="61"/>
      <c r="AV733" s="61"/>
      <c r="AW733" s="61"/>
      <c r="AX733" s="61"/>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row>
    <row r="734" spans="1:78" ht="12.75" customHeight="1" x14ac:dyDescent="0.2">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c r="AB734" s="61"/>
      <c r="AC734" s="61"/>
      <c r="AD734" s="61"/>
      <c r="AE734" s="61"/>
      <c r="AF734" s="61"/>
      <c r="AG734" s="61"/>
      <c r="AH734" s="107"/>
      <c r="AI734" s="61"/>
      <c r="AJ734" s="61"/>
      <c r="AK734" s="61"/>
      <c r="AL734" s="61"/>
      <c r="AM734" s="61"/>
      <c r="AN734" s="61"/>
      <c r="AO734" s="61"/>
      <c r="AP734" s="61"/>
      <c r="AQ734" s="61"/>
      <c r="AR734" s="61"/>
      <c r="AS734" s="61"/>
      <c r="AT734" s="61"/>
      <c r="AU734" s="61"/>
      <c r="AV734" s="61"/>
      <c r="AW734" s="61"/>
      <c r="AX734" s="61"/>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row>
    <row r="735" spans="1:78" ht="12.75" customHeight="1" x14ac:dyDescent="0.2">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c r="AB735" s="61"/>
      <c r="AC735" s="61"/>
      <c r="AD735" s="61"/>
      <c r="AE735" s="61"/>
      <c r="AF735" s="61"/>
      <c r="AG735" s="61"/>
      <c r="AH735" s="107"/>
      <c r="AI735" s="61"/>
      <c r="AJ735" s="61"/>
      <c r="AK735" s="61"/>
      <c r="AL735" s="61"/>
      <c r="AM735" s="61"/>
      <c r="AN735" s="61"/>
      <c r="AO735" s="61"/>
      <c r="AP735" s="61"/>
      <c r="AQ735" s="61"/>
      <c r="AR735" s="61"/>
      <c r="AS735" s="61"/>
      <c r="AT735" s="61"/>
      <c r="AU735" s="61"/>
      <c r="AV735" s="61"/>
      <c r="AW735" s="61"/>
      <c r="AX735" s="61"/>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row>
    <row r="736" spans="1:78" ht="12.75" customHeight="1" x14ac:dyDescent="0.2">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c r="AB736" s="61"/>
      <c r="AC736" s="61"/>
      <c r="AD736" s="61"/>
      <c r="AE736" s="61"/>
      <c r="AF736" s="61"/>
      <c r="AG736" s="61"/>
      <c r="AH736" s="107"/>
      <c r="AI736" s="61"/>
      <c r="AJ736" s="61"/>
      <c r="AK736" s="61"/>
      <c r="AL736" s="61"/>
      <c r="AM736" s="61"/>
      <c r="AN736" s="61"/>
      <c r="AO736" s="61"/>
      <c r="AP736" s="61"/>
      <c r="AQ736" s="61"/>
      <c r="AR736" s="61"/>
      <c r="AS736" s="61"/>
      <c r="AT736" s="61"/>
      <c r="AU736" s="61"/>
      <c r="AV736" s="61"/>
      <c r="AW736" s="61"/>
      <c r="AX736" s="61"/>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row>
    <row r="737" spans="1:78" ht="12.75" customHeight="1" x14ac:dyDescent="0.2">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c r="AB737" s="61"/>
      <c r="AC737" s="61"/>
      <c r="AD737" s="61"/>
      <c r="AE737" s="61"/>
      <c r="AF737" s="61"/>
      <c r="AG737" s="61"/>
      <c r="AH737" s="107"/>
      <c r="AI737" s="61"/>
      <c r="AJ737" s="61"/>
      <c r="AK737" s="61"/>
      <c r="AL737" s="61"/>
      <c r="AM737" s="61"/>
      <c r="AN737" s="61"/>
      <c r="AO737" s="61"/>
      <c r="AP737" s="61"/>
      <c r="AQ737" s="61"/>
      <c r="AR737" s="61"/>
      <c r="AS737" s="61"/>
      <c r="AT737" s="61"/>
      <c r="AU737" s="61"/>
      <c r="AV737" s="61"/>
      <c r="AW737" s="61"/>
      <c r="AX737" s="61"/>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row>
    <row r="738" spans="1:78" ht="12.75" customHeight="1" x14ac:dyDescent="0.2">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c r="AB738" s="61"/>
      <c r="AC738" s="61"/>
      <c r="AD738" s="61"/>
      <c r="AE738" s="61"/>
      <c r="AF738" s="61"/>
      <c r="AG738" s="61"/>
      <c r="AH738" s="107"/>
      <c r="AI738" s="61"/>
      <c r="AJ738" s="61"/>
      <c r="AK738" s="61"/>
      <c r="AL738" s="61"/>
      <c r="AM738" s="61"/>
      <c r="AN738" s="61"/>
      <c r="AO738" s="61"/>
      <c r="AP738" s="61"/>
      <c r="AQ738" s="61"/>
      <c r="AR738" s="61"/>
      <c r="AS738" s="61"/>
      <c r="AT738" s="61"/>
      <c r="AU738" s="61"/>
      <c r="AV738" s="61"/>
      <c r="AW738" s="61"/>
      <c r="AX738" s="61"/>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row>
    <row r="739" spans="1:78" ht="12.75" customHeight="1" x14ac:dyDescent="0.2">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c r="AB739" s="61"/>
      <c r="AC739" s="61"/>
      <c r="AD739" s="61"/>
      <c r="AE739" s="61"/>
      <c r="AF739" s="61"/>
      <c r="AG739" s="61"/>
      <c r="AH739" s="107"/>
      <c r="AI739" s="61"/>
      <c r="AJ739" s="61"/>
      <c r="AK739" s="61"/>
      <c r="AL739" s="61"/>
      <c r="AM739" s="61"/>
      <c r="AN739" s="61"/>
      <c r="AO739" s="61"/>
      <c r="AP739" s="61"/>
      <c r="AQ739" s="61"/>
      <c r="AR739" s="61"/>
      <c r="AS739" s="61"/>
      <c r="AT739" s="61"/>
      <c r="AU739" s="61"/>
      <c r="AV739" s="61"/>
      <c r="AW739" s="61"/>
      <c r="AX739" s="61"/>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row>
    <row r="740" spans="1:78" ht="12.75" customHeight="1" x14ac:dyDescent="0.2">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107"/>
      <c r="AI740" s="61"/>
      <c r="AJ740" s="61"/>
      <c r="AK740" s="61"/>
      <c r="AL740" s="61"/>
      <c r="AM740" s="61"/>
      <c r="AN740" s="61"/>
      <c r="AO740" s="61"/>
      <c r="AP740" s="61"/>
      <c r="AQ740" s="61"/>
      <c r="AR740" s="61"/>
      <c r="AS740" s="61"/>
      <c r="AT740" s="61"/>
      <c r="AU740" s="61"/>
      <c r="AV740" s="61"/>
      <c r="AW740" s="61"/>
      <c r="AX740" s="61"/>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row>
    <row r="741" spans="1:78" ht="12.75" customHeight="1" x14ac:dyDescent="0.2">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c r="AD741" s="61"/>
      <c r="AE741" s="61"/>
      <c r="AF741" s="61"/>
      <c r="AG741" s="61"/>
      <c r="AH741" s="107"/>
      <c r="AI741" s="61"/>
      <c r="AJ741" s="61"/>
      <c r="AK741" s="61"/>
      <c r="AL741" s="61"/>
      <c r="AM741" s="61"/>
      <c r="AN741" s="61"/>
      <c r="AO741" s="61"/>
      <c r="AP741" s="61"/>
      <c r="AQ741" s="61"/>
      <c r="AR741" s="61"/>
      <c r="AS741" s="61"/>
      <c r="AT741" s="61"/>
      <c r="AU741" s="61"/>
      <c r="AV741" s="61"/>
      <c r="AW741" s="61"/>
      <c r="AX741" s="61"/>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row>
    <row r="742" spans="1:78" ht="12.75" customHeight="1" x14ac:dyDescent="0.2">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107"/>
      <c r="AI742" s="61"/>
      <c r="AJ742" s="61"/>
      <c r="AK742" s="61"/>
      <c r="AL742" s="61"/>
      <c r="AM742" s="61"/>
      <c r="AN742" s="61"/>
      <c r="AO742" s="61"/>
      <c r="AP742" s="61"/>
      <c r="AQ742" s="61"/>
      <c r="AR742" s="61"/>
      <c r="AS742" s="61"/>
      <c r="AT742" s="61"/>
      <c r="AU742" s="61"/>
      <c r="AV742" s="61"/>
      <c r="AW742" s="61"/>
      <c r="AX742" s="61"/>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row>
    <row r="743" spans="1:78" ht="12.75" customHeight="1" x14ac:dyDescent="0.2">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c r="AB743" s="61"/>
      <c r="AC743" s="61"/>
      <c r="AD743" s="61"/>
      <c r="AE743" s="61"/>
      <c r="AF743" s="61"/>
      <c r="AG743" s="61"/>
      <c r="AH743" s="107"/>
      <c r="AI743" s="61"/>
      <c r="AJ743" s="61"/>
      <c r="AK743" s="61"/>
      <c r="AL743" s="61"/>
      <c r="AM743" s="61"/>
      <c r="AN743" s="61"/>
      <c r="AO743" s="61"/>
      <c r="AP743" s="61"/>
      <c r="AQ743" s="61"/>
      <c r="AR743" s="61"/>
      <c r="AS743" s="61"/>
      <c r="AT743" s="61"/>
      <c r="AU743" s="61"/>
      <c r="AV743" s="61"/>
      <c r="AW743" s="61"/>
      <c r="AX743" s="61"/>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row>
    <row r="744" spans="1:78" ht="12.75" customHeight="1" x14ac:dyDescent="0.2">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c r="AB744" s="61"/>
      <c r="AC744" s="61"/>
      <c r="AD744" s="61"/>
      <c r="AE744" s="61"/>
      <c r="AF744" s="61"/>
      <c r="AG744" s="61"/>
      <c r="AH744" s="107"/>
      <c r="AI744" s="61"/>
      <c r="AJ744" s="61"/>
      <c r="AK744" s="61"/>
      <c r="AL744" s="61"/>
      <c r="AM744" s="61"/>
      <c r="AN744" s="61"/>
      <c r="AO744" s="61"/>
      <c r="AP744" s="61"/>
      <c r="AQ744" s="61"/>
      <c r="AR744" s="61"/>
      <c r="AS744" s="61"/>
      <c r="AT744" s="61"/>
      <c r="AU744" s="61"/>
      <c r="AV744" s="61"/>
      <c r="AW744" s="61"/>
      <c r="AX744" s="61"/>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row>
    <row r="745" spans="1:78" ht="12.75" customHeight="1" x14ac:dyDescent="0.2">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c r="AB745" s="61"/>
      <c r="AC745" s="61"/>
      <c r="AD745" s="61"/>
      <c r="AE745" s="61"/>
      <c r="AF745" s="61"/>
      <c r="AG745" s="61"/>
      <c r="AH745" s="107"/>
      <c r="AI745" s="61"/>
      <c r="AJ745" s="61"/>
      <c r="AK745" s="61"/>
      <c r="AL745" s="61"/>
      <c r="AM745" s="61"/>
      <c r="AN745" s="61"/>
      <c r="AO745" s="61"/>
      <c r="AP745" s="61"/>
      <c r="AQ745" s="61"/>
      <c r="AR745" s="61"/>
      <c r="AS745" s="61"/>
      <c r="AT745" s="61"/>
      <c r="AU745" s="61"/>
      <c r="AV745" s="61"/>
      <c r="AW745" s="61"/>
      <c r="AX745" s="61"/>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row>
    <row r="746" spans="1:78" ht="12.75" customHeight="1" x14ac:dyDescent="0.2">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c r="AB746" s="61"/>
      <c r="AC746" s="61"/>
      <c r="AD746" s="61"/>
      <c r="AE746" s="61"/>
      <c r="AF746" s="61"/>
      <c r="AG746" s="61"/>
      <c r="AH746" s="107"/>
      <c r="AI746" s="61"/>
      <c r="AJ746" s="61"/>
      <c r="AK746" s="61"/>
      <c r="AL746" s="61"/>
      <c r="AM746" s="61"/>
      <c r="AN746" s="61"/>
      <c r="AO746" s="61"/>
      <c r="AP746" s="61"/>
      <c r="AQ746" s="61"/>
      <c r="AR746" s="61"/>
      <c r="AS746" s="61"/>
      <c r="AT746" s="61"/>
      <c r="AU746" s="61"/>
      <c r="AV746" s="61"/>
      <c r="AW746" s="61"/>
      <c r="AX746" s="61"/>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row>
    <row r="747" spans="1:78" ht="12.75" customHeight="1" x14ac:dyDescent="0.2">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c r="AB747" s="61"/>
      <c r="AC747" s="61"/>
      <c r="AD747" s="61"/>
      <c r="AE747" s="61"/>
      <c r="AF747" s="61"/>
      <c r="AG747" s="61"/>
      <c r="AH747" s="107"/>
      <c r="AI747" s="61"/>
      <c r="AJ747" s="61"/>
      <c r="AK747" s="61"/>
      <c r="AL747" s="61"/>
      <c r="AM747" s="61"/>
      <c r="AN747" s="61"/>
      <c r="AO747" s="61"/>
      <c r="AP747" s="61"/>
      <c r="AQ747" s="61"/>
      <c r="AR747" s="61"/>
      <c r="AS747" s="61"/>
      <c r="AT747" s="61"/>
      <c r="AU747" s="61"/>
      <c r="AV747" s="61"/>
      <c r="AW747" s="61"/>
      <c r="AX747" s="61"/>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row>
    <row r="748" spans="1:78" ht="12.75" customHeight="1" x14ac:dyDescent="0.2">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c r="AB748" s="61"/>
      <c r="AC748" s="61"/>
      <c r="AD748" s="61"/>
      <c r="AE748" s="61"/>
      <c r="AF748" s="61"/>
      <c r="AG748" s="61"/>
      <c r="AH748" s="107"/>
      <c r="AI748" s="61"/>
      <c r="AJ748" s="61"/>
      <c r="AK748" s="61"/>
      <c r="AL748" s="61"/>
      <c r="AM748" s="61"/>
      <c r="AN748" s="61"/>
      <c r="AO748" s="61"/>
      <c r="AP748" s="61"/>
      <c r="AQ748" s="61"/>
      <c r="AR748" s="61"/>
      <c r="AS748" s="61"/>
      <c r="AT748" s="61"/>
      <c r="AU748" s="61"/>
      <c r="AV748" s="61"/>
      <c r="AW748" s="61"/>
      <c r="AX748" s="61"/>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row>
    <row r="749" spans="1:78" ht="12.75" customHeight="1" x14ac:dyDescent="0.2">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c r="AB749" s="61"/>
      <c r="AC749" s="61"/>
      <c r="AD749" s="61"/>
      <c r="AE749" s="61"/>
      <c r="AF749" s="61"/>
      <c r="AG749" s="61"/>
      <c r="AH749" s="107"/>
      <c r="AI749" s="61"/>
      <c r="AJ749" s="61"/>
      <c r="AK749" s="61"/>
      <c r="AL749" s="61"/>
      <c r="AM749" s="61"/>
      <c r="AN749" s="61"/>
      <c r="AO749" s="61"/>
      <c r="AP749" s="61"/>
      <c r="AQ749" s="61"/>
      <c r="AR749" s="61"/>
      <c r="AS749" s="61"/>
      <c r="AT749" s="61"/>
      <c r="AU749" s="61"/>
      <c r="AV749" s="61"/>
      <c r="AW749" s="61"/>
      <c r="AX749" s="61"/>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row>
    <row r="750" spans="1:78" ht="12.75" customHeight="1" x14ac:dyDescent="0.2">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c r="AB750" s="61"/>
      <c r="AC750" s="61"/>
      <c r="AD750" s="61"/>
      <c r="AE750" s="61"/>
      <c r="AF750" s="61"/>
      <c r="AG750" s="61"/>
      <c r="AH750" s="107"/>
      <c r="AI750" s="61"/>
      <c r="AJ750" s="61"/>
      <c r="AK750" s="61"/>
      <c r="AL750" s="61"/>
      <c r="AM750" s="61"/>
      <c r="AN750" s="61"/>
      <c r="AO750" s="61"/>
      <c r="AP750" s="61"/>
      <c r="AQ750" s="61"/>
      <c r="AR750" s="61"/>
      <c r="AS750" s="61"/>
      <c r="AT750" s="61"/>
      <c r="AU750" s="61"/>
      <c r="AV750" s="61"/>
      <c r="AW750" s="61"/>
      <c r="AX750" s="61"/>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row>
    <row r="751" spans="1:78" ht="12.75" customHeight="1" x14ac:dyDescent="0.2">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c r="AB751" s="61"/>
      <c r="AC751" s="61"/>
      <c r="AD751" s="61"/>
      <c r="AE751" s="61"/>
      <c r="AF751" s="61"/>
      <c r="AG751" s="61"/>
      <c r="AH751" s="107"/>
      <c r="AI751" s="61"/>
      <c r="AJ751" s="61"/>
      <c r="AK751" s="61"/>
      <c r="AL751" s="61"/>
      <c r="AM751" s="61"/>
      <c r="AN751" s="61"/>
      <c r="AO751" s="61"/>
      <c r="AP751" s="61"/>
      <c r="AQ751" s="61"/>
      <c r="AR751" s="61"/>
      <c r="AS751" s="61"/>
      <c r="AT751" s="61"/>
      <c r="AU751" s="61"/>
      <c r="AV751" s="61"/>
      <c r="AW751" s="61"/>
      <c r="AX751" s="61"/>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row>
    <row r="752" spans="1:78" ht="12.75" customHeight="1" x14ac:dyDescent="0.2">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c r="AB752" s="61"/>
      <c r="AC752" s="61"/>
      <c r="AD752" s="61"/>
      <c r="AE752" s="61"/>
      <c r="AF752" s="61"/>
      <c r="AG752" s="61"/>
      <c r="AH752" s="107"/>
      <c r="AI752" s="61"/>
      <c r="AJ752" s="61"/>
      <c r="AK752" s="61"/>
      <c r="AL752" s="61"/>
      <c r="AM752" s="61"/>
      <c r="AN752" s="61"/>
      <c r="AO752" s="61"/>
      <c r="AP752" s="61"/>
      <c r="AQ752" s="61"/>
      <c r="AR752" s="61"/>
      <c r="AS752" s="61"/>
      <c r="AT752" s="61"/>
      <c r="AU752" s="61"/>
      <c r="AV752" s="61"/>
      <c r="AW752" s="61"/>
      <c r="AX752" s="61"/>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row>
    <row r="753" spans="1:78" ht="12.75" customHeight="1" x14ac:dyDescent="0.2">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c r="AB753" s="61"/>
      <c r="AC753" s="61"/>
      <c r="AD753" s="61"/>
      <c r="AE753" s="61"/>
      <c r="AF753" s="61"/>
      <c r="AG753" s="61"/>
      <c r="AH753" s="107"/>
      <c r="AI753" s="61"/>
      <c r="AJ753" s="61"/>
      <c r="AK753" s="61"/>
      <c r="AL753" s="61"/>
      <c r="AM753" s="61"/>
      <c r="AN753" s="61"/>
      <c r="AO753" s="61"/>
      <c r="AP753" s="61"/>
      <c r="AQ753" s="61"/>
      <c r="AR753" s="61"/>
      <c r="AS753" s="61"/>
      <c r="AT753" s="61"/>
      <c r="AU753" s="61"/>
      <c r="AV753" s="61"/>
      <c r="AW753" s="61"/>
      <c r="AX753" s="61"/>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row>
    <row r="754" spans="1:78" ht="12.75" customHeight="1" x14ac:dyDescent="0.2">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c r="AB754" s="61"/>
      <c r="AC754" s="61"/>
      <c r="AD754" s="61"/>
      <c r="AE754" s="61"/>
      <c r="AF754" s="61"/>
      <c r="AG754" s="61"/>
      <c r="AH754" s="107"/>
      <c r="AI754" s="61"/>
      <c r="AJ754" s="61"/>
      <c r="AK754" s="61"/>
      <c r="AL754" s="61"/>
      <c r="AM754" s="61"/>
      <c r="AN754" s="61"/>
      <c r="AO754" s="61"/>
      <c r="AP754" s="61"/>
      <c r="AQ754" s="61"/>
      <c r="AR754" s="61"/>
      <c r="AS754" s="61"/>
      <c r="AT754" s="61"/>
      <c r="AU754" s="61"/>
      <c r="AV754" s="61"/>
      <c r="AW754" s="61"/>
      <c r="AX754" s="61"/>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row>
    <row r="755" spans="1:78" ht="12.75" customHeight="1" x14ac:dyDescent="0.2">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c r="AC755" s="61"/>
      <c r="AD755" s="61"/>
      <c r="AE755" s="61"/>
      <c r="AF755" s="61"/>
      <c r="AG755" s="61"/>
      <c r="AH755" s="107"/>
      <c r="AI755" s="61"/>
      <c r="AJ755" s="61"/>
      <c r="AK755" s="61"/>
      <c r="AL755" s="61"/>
      <c r="AM755" s="61"/>
      <c r="AN755" s="61"/>
      <c r="AO755" s="61"/>
      <c r="AP755" s="61"/>
      <c r="AQ755" s="61"/>
      <c r="AR755" s="61"/>
      <c r="AS755" s="61"/>
      <c r="AT755" s="61"/>
      <c r="AU755" s="61"/>
      <c r="AV755" s="61"/>
      <c r="AW755" s="61"/>
      <c r="AX755" s="61"/>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row>
    <row r="756" spans="1:78" ht="12.75" customHeight="1" x14ac:dyDescent="0.2">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c r="AB756" s="61"/>
      <c r="AC756" s="61"/>
      <c r="AD756" s="61"/>
      <c r="AE756" s="61"/>
      <c r="AF756" s="61"/>
      <c r="AG756" s="61"/>
      <c r="AH756" s="107"/>
      <c r="AI756" s="61"/>
      <c r="AJ756" s="61"/>
      <c r="AK756" s="61"/>
      <c r="AL756" s="61"/>
      <c r="AM756" s="61"/>
      <c r="AN756" s="61"/>
      <c r="AO756" s="61"/>
      <c r="AP756" s="61"/>
      <c r="AQ756" s="61"/>
      <c r="AR756" s="61"/>
      <c r="AS756" s="61"/>
      <c r="AT756" s="61"/>
      <c r="AU756" s="61"/>
      <c r="AV756" s="61"/>
      <c r="AW756" s="61"/>
      <c r="AX756" s="61"/>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row>
    <row r="757" spans="1:78" ht="12.75" customHeight="1" x14ac:dyDescent="0.2">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c r="AB757" s="61"/>
      <c r="AC757" s="61"/>
      <c r="AD757" s="61"/>
      <c r="AE757" s="61"/>
      <c r="AF757" s="61"/>
      <c r="AG757" s="61"/>
      <c r="AH757" s="107"/>
      <c r="AI757" s="61"/>
      <c r="AJ757" s="61"/>
      <c r="AK757" s="61"/>
      <c r="AL757" s="61"/>
      <c r="AM757" s="61"/>
      <c r="AN757" s="61"/>
      <c r="AO757" s="61"/>
      <c r="AP757" s="61"/>
      <c r="AQ757" s="61"/>
      <c r="AR757" s="61"/>
      <c r="AS757" s="61"/>
      <c r="AT757" s="61"/>
      <c r="AU757" s="61"/>
      <c r="AV757" s="61"/>
      <c r="AW757" s="61"/>
      <c r="AX757" s="61"/>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row>
    <row r="758" spans="1:78" ht="12.75" customHeight="1" x14ac:dyDescent="0.2">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c r="AB758" s="61"/>
      <c r="AC758" s="61"/>
      <c r="AD758" s="61"/>
      <c r="AE758" s="61"/>
      <c r="AF758" s="61"/>
      <c r="AG758" s="61"/>
      <c r="AH758" s="107"/>
      <c r="AI758" s="61"/>
      <c r="AJ758" s="61"/>
      <c r="AK758" s="61"/>
      <c r="AL758" s="61"/>
      <c r="AM758" s="61"/>
      <c r="AN758" s="61"/>
      <c r="AO758" s="61"/>
      <c r="AP758" s="61"/>
      <c r="AQ758" s="61"/>
      <c r="AR758" s="61"/>
      <c r="AS758" s="61"/>
      <c r="AT758" s="61"/>
      <c r="AU758" s="61"/>
      <c r="AV758" s="61"/>
      <c r="AW758" s="61"/>
      <c r="AX758" s="61"/>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row>
    <row r="759" spans="1:78" ht="12.75" customHeight="1" x14ac:dyDescent="0.2">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c r="AB759" s="61"/>
      <c r="AC759" s="61"/>
      <c r="AD759" s="61"/>
      <c r="AE759" s="61"/>
      <c r="AF759" s="61"/>
      <c r="AG759" s="61"/>
      <c r="AH759" s="107"/>
      <c r="AI759" s="61"/>
      <c r="AJ759" s="61"/>
      <c r="AK759" s="61"/>
      <c r="AL759" s="61"/>
      <c r="AM759" s="61"/>
      <c r="AN759" s="61"/>
      <c r="AO759" s="61"/>
      <c r="AP759" s="61"/>
      <c r="AQ759" s="61"/>
      <c r="AR759" s="61"/>
      <c r="AS759" s="61"/>
      <c r="AT759" s="61"/>
      <c r="AU759" s="61"/>
      <c r="AV759" s="61"/>
      <c r="AW759" s="61"/>
      <c r="AX759" s="61"/>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row>
    <row r="760" spans="1:78" ht="12.75" customHeight="1" x14ac:dyDescent="0.2">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c r="AB760" s="61"/>
      <c r="AC760" s="61"/>
      <c r="AD760" s="61"/>
      <c r="AE760" s="61"/>
      <c r="AF760" s="61"/>
      <c r="AG760" s="61"/>
      <c r="AH760" s="107"/>
      <c r="AI760" s="61"/>
      <c r="AJ760" s="61"/>
      <c r="AK760" s="61"/>
      <c r="AL760" s="61"/>
      <c r="AM760" s="61"/>
      <c r="AN760" s="61"/>
      <c r="AO760" s="61"/>
      <c r="AP760" s="61"/>
      <c r="AQ760" s="61"/>
      <c r="AR760" s="61"/>
      <c r="AS760" s="61"/>
      <c r="AT760" s="61"/>
      <c r="AU760" s="61"/>
      <c r="AV760" s="61"/>
      <c r="AW760" s="61"/>
      <c r="AX760" s="61"/>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row>
    <row r="761" spans="1:78" ht="12.75" customHeight="1" x14ac:dyDescent="0.2">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c r="AB761" s="61"/>
      <c r="AC761" s="61"/>
      <c r="AD761" s="61"/>
      <c r="AE761" s="61"/>
      <c r="AF761" s="61"/>
      <c r="AG761" s="61"/>
      <c r="AH761" s="107"/>
      <c r="AI761" s="61"/>
      <c r="AJ761" s="61"/>
      <c r="AK761" s="61"/>
      <c r="AL761" s="61"/>
      <c r="AM761" s="61"/>
      <c r="AN761" s="61"/>
      <c r="AO761" s="61"/>
      <c r="AP761" s="61"/>
      <c r="AQ761" s="61"/>
      <c r="AR761" s="61"/>
      <c r="AS761" s="61"/>
      <c r="AT761" s="61"/>
      <c r="AU761" s="61"/>
      <c r="AV761" s="61"/>
      <c r="AW761" s="61"/>
      <c r="AX761" s="61"/>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row>
    <row r="762" spans="1:78" ht="12.75" customHeight="1" x14ac:dyDescent="0.2">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c r="AB762" s="61"/>
      <c r="AC762" s="61"/>
      <c r="AD762" s="61"/>
      <c r="AE762" s="61"/>
      <c r="AF762" s="61"/>
      <c r="AG762" s="61"/>
      <c r="AH762" s="107"/>
      <c r="AI762" s="61"/>
      <c r="AJ762" s="61"/>
      <c r="AK762" s="61"/>
      <c r="AL762" s="61"/>
      <c r="AM762" s="61"/>
      <c r="AN762" s="61"/>
      <c r="AO762" s="61"/>
      <c r="AP762" s="61"/>
      <c r="AQ762" s="61"/>
      <c r="AR762" s="61"/>
      <c r="AS762" s="61"/>
      <c r="AT762" s="61"/>
      <c r="AU762" s="61"/>
      <c r="AV762" s="61"/>
      <c r="AW762" s="61"/>
      <c r="AX762" s="61"/>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row>
    <row r="763" spans="1:78" ht="12.75" customHeight="1" x14ac:dyDescent="0.2">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c r="AB763" s="61"/>
      <c r="AC763" s="61"/>
      <c r="AD763" s="61"/>
      <c r="AE763" s="61"/>
      <c r="AF763" s="61"/>
      <c r="AG763" s="61"/>
      <c r="AH763" s="107"/>
      <c r="AI763" s="61"/>
      <c r="AJ763" s="61"/>
      <c r="AK763" s="61"/>
      <c r="AL763" s="61"/>
      <c r="AM763" s="61"/>
      <c r="AN763" s="61"/>
      <c r="AO763" s="61"/>
      <c r="AP763" s="61"/>
      <c r="AQ763" s="61"/>
      <c r="AR763" s="61"/>
      <c r="AS763" s="61"/>
      <c r="AT763" s="61"/>
      <c r="AU763" s="61"/>
      <c r="AV763" s="61"/>
      <c r="AW763" s="61"/>
      <c r="AX763" s="61"/>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row>
    <row r="764" spans="1:78" ht="12.75" customHeight="1" x14ac:dyDescent="0.2">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c r="AB764" s="61"/>
      <c r="AC764" s="61"/>
      <c r="AD764" s="61"/>
      <c r="AE764" s="61"/>
      <c r="AF764" s="61"/>
      <c r="AG764" s="61"/>
      <c r="AH764" s="107"/>
      <c r="AI764" s="61"/>
      <c r="AJ764" s="61"/>
      <c r="AK764" s="61"/>
      <c r="AL764" s="61"/>
      <c r="AM764" s="61"/>
      <c r="AN764" s="61"/>
      <c r="AO764" s="61"/>
      <c r="AP764" s="61"/>
      <c r="AQ764" s="61"/>
      <c r="AR764" s="61"/>
      <c r="AS764" s="61"/>
      <c r="AT764" s="61"/>
      <c r="AU764" s="61"/>
      <c r="AV764" s="61"/>
      <c r="AW764" s="61"/>
      <c r="AX764" s="61"/>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row>
    <row r="765" spans="1:78" ht="12.75" customHeight="1" x14ac:dyDescent="0.2">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c r="AB765" s="61"/>
      <c r="AC765" s="61"/>
      <c r="AD765" s="61"/>
      <c r="AE765" s="61"/>
      <c r="AF765" s="61"/>
      <c r="AG765" s="61"/>
      <c r="AH765" s="107"/>
      <c r="AI765" s="61"/>
      <c r="AJ765" s="61"/>
      <c r="AK765" s="61"/>
      <c r="AL765" s="61"/>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row>
    <row r="766" spans="1:78" ht="12.75" customHeight="1" x14ac:dyDescent="0.2">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c r="AG766" s="61"/>
      <c r="AH766" s="107"/>
      <c r="AI766" s="61"/>
      <c r="AJ766" s="61"/>
      <c r="AK766" s="61"/>
      <c r="AL766" s="61"/>
      <c r="AM766" s="61"/>
      <c r="AN766" s="61"/>
      <c r="AO766" s="61"/>
      <c r="AP766" s="61"/>
      <c r="AQ766" s="61"/>
      <c r="AR766" s="61"/>
      <c r="AS766" s="61"/>
      <c r="AT766" s="61"/>
      <c r="AU766" s="61"/>
      <c r="AV766" s="61"/>
      <c r="AW766" s="61"/>
      <c r="AX766" s="61"/>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row>
    <row r="767" spans="1:78" ht="12.75" customHeight="1" x14ac:dyDescent="0.2">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107"/>
      <c r="AI767" s="61"/>
      <c r="AJ767" s="61"/>
      <c r="AK767" s="61"/>
      <c r="AL767" s="61"/>
      <c r="AM767" s="61"/>
      <c r="AN767" s="61"/>
      <c r="AO767" s="61"/>
      <c r="AP767" s="61"/>
      <c r="AQ767" s="61"/>
      <c r="AR767" s="61"/>
      <c r="AS767" s="61"/>
      <c r="AT767" s="61"/>
      <c r="AU767" s="61"/>
      <c r="AV767" s="61"/>
      <c r="AW767" s="61"/>
      <c r="AX767" s="61"/>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row>
    <row r="768" spans="1:78" ht="12.75" customHeight="1" x14ac:dyDescent="0.2">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c r="AG768" s="61"/>
      <c r="AH768" s="107"/>
      <c r="AI768" s="61"/>
      <c r="AJ768" s="61"/>
      <c r="AK768" s="61"/>
      <c r="AL768" s="61"/>
      <c r="AM768" s="61"/>
      <c r="AN768" s="61"/>
      <c r="AO768" s="61"/>
      <c r="AP768" s="61"/>
      <c r="AQ768" s="61"/>
      <c r="AR768" s="61"/>
      <c r="AS768" s="61"/>
      <c r="AT768" s="61"/>
      <c r="AU768" s="61"/>
      <c r="AV768" s="61"/>
      <c r="AW768" s="61"/>
      <c r="AX768" s="61"/>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row>
    <row r="769" spans="1:78" ht="12.75" customHeight="1" x14ac:dyDescent="0.2">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c r="AG769" s="61"/>
      <c r="AH769" s="107"/>
      <c r="AI769" s="61"/>
      <c r="AJ769" s="61"/>
      <c r="AK769" s="61"/>
      <c r="AL769" s="61"/>
      <c r="AM769" s="61"/>
      <c r="AN769" s="61"/>
      <c r="AO769" s="61"/>
      <c r="AP769" s="61"/>
      <c r="AQ769" s="61"/>
      <c r="AR769" s="61"/>
      <c r="AS769" s="61"/>
      <c r="AT769" s="61"/>
      <c r="AU769" s="61"/>
      <c r="AV769" s="61"/>
      <c r="AW769" s="61"/>
      <c r="AX769" s="61"/>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row>
    <row r="770" spans="1:78" ht="12.75" customHeight="1" x14ac:dyDescent="0.2">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c r="AG770" s="61"/>
      <c r="AH770" s="107"/>
      <c r="AI770" s="61"/>
      <c r="AJ770" s="61"/>
      <c r="AK770" s="61"/>
      <c r="AL770" s="61"/>
      <c r="AM770" s="61"/>
      <c r="AN770" s="61"/>
      <c r="AO770" s="61"/>
      <c r="AP770" s="61"/>
      <c r="AQ770" s="61"/>
      <c r="AR770" s="61"/>
      <c r="AS770" s="61"/>
      <c r="AT770" s="61"/>
      <c r="AU770" s="61"/>
      <c r="AV770" s="61"/>
      <c r="AW770" s="61"/>
      <c r="AX770" s="61"/>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row>
    <row r="771" spans="1:78" ht="12.75" customHeight="1" x14ac:dyDescent="0.2">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c r="AG771" s="61"/>
      <c r="AH771" s="107"/>
      <c r="AI771" s="61"/>
      <c r="AJ771" s="61"/>
      <c r="AK771" s="61"/>
      <c r="AL771" s="61"/>
      <c r="AM771" s="61"/>
      <c r="AN771" s="61"/>
      <c r="AO771" s="61"/>
      <c r="AP771" s="61"/>
      <c r="AQ771" s="61"/>
      <c r="AR771" s="61"/>
      <c r="AS771" s="61"/>
      <c r="AT771" s="61"/>
      <c r="AU771" s="61"/>
      <c r="AV771" s="61"/>
      <c r="AW771" s="61"/>
      <c r="AX771" s="61"/>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row>
    <row r="772" spans="1:78" ht="12.75" customHeight="1" x14ac:dyDescent="0.2">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c r="AG772" s="61"/>
      <c r="AH772" s="107"/>
      <c r="AI772" s="61"/>
      <c r="AJ772" s="61"/>
      <c r="AK772" s="61"/>
      <c r="AL772" s="61"/>
      <c r="AM772" s="61"/>
      <c r="AN772" s="61"/>
      <c r="AO772" s="61"/>
      <c r="AP772" s="61"/>
      <c r="AQ772" s="61"/>
      <c r="AR772" s="61"/>
      <c r="AS772" s="61"/>
      <c r="AT772" s="61"/>
      <c r="AU772" s="61"/>
      <c r="AV772" s="61"/>
      <c r="AW772" s="61"/>
      <c r="AX772" s="61"/>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row>
    <row r="773" spans="1:78" ht="12.75" customHeight="1" x14ac:dyDescent="0.2">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c r="AG773" s="61"/>
      <c r="AH773" s="107"/>
      <c r="AI773" s="61"/>
      <c r="AJ773" s="61"/>
      <c r="AK773" s="61"/>
      <c r="AL773" s="61"/>
      <c r="AM773" s="61"/>
      <c r="AN773" s="61"/>
      <c r="AO773" s="61"/>
      <c r="AP773" s="61"/>
      <c r="AQ773" s="61"/>
      <c r="AR773" s="61"/>
      <c r="AS773" s="61"/>
      <c r="AT773" s="61"/>
      <c r="AU773" s="61"/>
      <c r="AV773" s="61"/>
      <c r="AW773" s="61"/>
      <c r="AX773" s="61"/>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row>
    <row r="774" spans="1:78" ht="12.75" customHeight="1" x14ac:dyDescent="0.2">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c r="AG774" s="61"/>
      <c r="AH774" s="107"/>
      <c r="AI774" s="61"/>
      <c r="AJ774" s="61"/>
      <c r="AK774" s="61"/>
      <c r="AL774" s="61"/>
      <c r="AM774" s="61"/>
      <c r="AN774" s="61"/>
      <c r="AO774" s="61"/>
      <c r="AP774" s="61"/>
      <c r="AQ774" s="61"/>
      <c r="AR774" s="61"/>
      <c r="AS774" s="61"/>
      <c r="AT774" s="61"/>
      <c r="AU774" s="61"/>
      <c r="AV774" s="61"/>
      <c r="AW774" s="61"/>
      <c r="AX774" s="61"/>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row>
    <row r="775" spans="1:78" ht="12.75" customHeight="1" x14ac:dyDescent="0.2">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c r="AG775" s="61"/>
      <c r="AH775" s="107"/>
      <c r="AI775" s="61"/>
      <c r="AJ775" s="61"/>
      <c r="AK775" s="61"/>
      <c r="AL775" s="61"/>
      <c r="AM775" s="61"/>
      <c r="AN775" s="61"/>
      <c r="AO775" s="61"/>
      <c r="AP775" s="61"/>
      <c r="AQ775" s="61"/>
      <c r="AR775" s="61"/>
      <c r="AS775" s="61"/>
      <c r="AT775" s="61"/>
      <c r="AU775" s="61"/>
      <c r="AV775" s="61"/>
      <c r="AW775" s="61"/>
      <c r="AX775" s="61"/>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row>
    <row r="776" spans="1:78" ht="12.75" customHeight="1" x14ac:dyDescent="0.2">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c r="AG776" s="61"/>
      <c r="AH776" s="107"/>
      <c r="AI776" s="61"/>
      <c r="AJ776" s="61"/>
      <c r="AK776" s="61"/>
      <c r="AL776" s="61"/>
      <c r="AM776" s="61"/>
      <c r="AN776" s="61"/>
      <c r="AO776" s="61"/>
      <c r="AP776" s="61"/>
      <c r="AQ776" s="61"/>
      <c r="AR776" s="61"/>
      <c r="AS776" s="61"/>
      <c r="AT776" s="61"/>
      <c r="AU776" s="61"/>
      <c r="AV776" s="61"/>
      <c r="AW776" s="61"/>
      <c r="AX776" s="61"/>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row>
    <row r="777" spans="1:78" ht="12.75" customHeight="1" x14ac:dyDescent="0.2">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c r="AG777" s="61"/>
      <c r="AH777" s="107"/>
      <c r="AI777" s="61"/>
      <c r="AJ777" s="61"/>
      <c r="AK777" s="61"/>
      <c r="AL777" s="61"/>
      <c r="AM777" s="61"/>
      <c r="AN777" s="61"/>
      <c r="AO777" s="61"/>
      <c r="AP777" s="61"/>
      <c r="AQ777" s="61"/>
      <c r="AR777" s="61"/>
      <c r="AS777" s="61"/>
      <c r="AT777" s="61"/>
      <c r="AU777" s="61"/>
      <c r="AV777" s="61"/>
      <c r="AW777" s="61"/>
      <c r="AX777" s="61"/>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row>
    <row r="778" spans="1:78" ht="12.75" customHeight="1" x14ac:dyDescent="0.2">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c r="AG778" s="61"/>
      <c r="AH778" s="107"/>
      <c r="AI778" s="61"/>
      <c r="AJ778" s="61"/>
      <c r="AK778" s="61"/>
      <c r="AL778" s="61"/>
      <c r="AM778" s="61"/>
      <c r="AN778" s="61"/>
      <c r="AO778" s="61"/>
      <c r="AP778" s="61"/>
      <c r="AQ778" s="61"/>
      <c r="AR778" s="61"/>
      <c r="AS778" s="61"/>
      <c r="AT778" s="61"/>
      <c r="AU778" s="61"/>
      <c r="AV778" s="61"/>
      <c r="AW778" s="61"/>
      <c r="AX778" s="61"/>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row>
    <row r="779" spans="1:78" ht="12.75" customHeight="1" x14ac:dyDescent="0.2">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c r="AD779" s="61"/>
      <c r="AE779" s="61"/>
      <c r="AF779" s="61"/>
      <c r="AG779" s="61"/>
      <c r="AH779" s="107"/>
      <c r="AI779" s="61"/>
      <c r="AJ779" s="61"/>
      <c r="AK779" s="61"/>
      <c r="AL779" s="61"/>
      <c r="AM779" s="61"/>
      <c r="AN779" s="61"/>
      <c r="AO779" s="61"/>
      <c r="AP779" s="61"/>
      <c r="AQ779" s="61"/>
      <c r="AR779" s="61"/>
      <c r="AS779" s="61"/>
      <c r="AT779" s="61"/>
      <c r="AU779" s="61"/>
      <c r="AV779" s="61"/>
      <c r="AW779" s="61"/>
      <c r="AX779" s="61"/>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row>
    <row r="780" spans="1:78" ht="12.75" customHeight="1" x14ac:dyDescent="0.2">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107"/>
      <c r="AI780" s="61"/>
      <c r="AJ780" s="61"/>
      <c r="AK780" s="61"/>
      <c r="AL780" s="61"/>
      <c r="AM780" s="61"/>
      <c r="AN780" s="61"/>
      <c r="AO780" s="61"/>
      <c r="AP780" s="61"/>
      <c r="AQ780" s="61"/>
      <c r="AR780" s="61"/>
      <c r="AS780" s="61"/>
      <c r="AT780" s="61"/>
      <c r="AU780" s="61"/>
      <c r="AV780" s="61"/>
      <c r="AW780" s="61"/>
      <c r="AX780" s="61"/>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row>
    <row r="781" spans="1:78" ht="12.75" customHeight="1" x14ac:dyDescent="0.2">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c r="AD781" s="61"/>
      <c r="AE781" s="61"/>
      <c r="AF781" s="61"/>
      <c r="AG781" s="61"/>
      <c r="AH781" s="107"/>
      <c r="AI781" s="61"/>
      <c r="AJ781" s="61"/>
      <c r="AK781" s="61"/>
      <c r="AL781" s="61"/>
      <c r="AM781" s="61"/>
      <c r="AN781" s="61"/>
      <c r="AO781" s="61"/>
      <c r="AP781" s="61"/>
      <c r="AQ781" s="61"/>
      <c r="AR781" s="61"/>
      <c r="AS781" s="61"/>
      <c r="AT781" s="61"/>
      <c r="AU781" s="61"/>
      <c r="AV781" s="61"/>
      <c r="AW781" s="61"/>
      <c r="AX781" s="61"/>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row>
    <row r="782" spans="1:78" ht="12.75" customHeight="1" x14ac:dyDescent="0.2">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c r="AG782" s="61"/>
      <c r="AH782" s="107"/>
      <c r="AI782" s="61"/>
      <c r="AJ782" s="61"/>
      <c r="AK782" s="61"/>
      <c r="AL782" s="61"/>
      <c r="AM782" s="61"/>
      <c r="AN782" s="61"/>
      <c r="AO782" s="61"/>
      <c r="AP782" s="61"/>
      <c r="AQ782" s="61"/>
      <c r="AR782" s="61"/>
      <c r="AS782" s="61"/>
      <c r="AT782" s="61"/>
      <c r="AU782" s="61"/>
      <c r="AV782" s="61"/>
      <c r="AW782" s="61"/>
      <c r="AX782" s="61"/>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row>
    <row r="783" spans="1:78" ht="12.75" customHeight="1" x14ac:dyDescent="0.2">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c r="AD783" s="61"/>
      <c r="AE783" s="61"/>
      <c r="AF783" s="61"/>
      <c r="AG783" s="61"/>
      <c r="AH783" s="107"/>
      <c r="AI783" s="61"/>
      <c r="AJ783" s="61"/>
      <c r="AK783" s="61"/>
      <c r="AL783" s="61"/>
      <c r="AM783" s="61"/>
      <c r="AN783" s="61"/>
      <c r="AO783" s="61"/>
      <c r="AP783" s="61"/>
      <c r="AQ783" s="61"/>
      <c r="AR783" s="61"/>
      <c r="AS783" s="61"/>
      <c r="AT783" s="61"/>
      <c r="AU783" s="61"/>
      <c r="AV783" s="61"/>
      <c r="AW783" s="61"/>
      <c r="AX783" s="61"/>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row>
    <row r="784" spans="1:78" ht="12.75" customHeight="1" x14ac:dyDescent="0.2">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107"/>
      <c r="AI784" s="61"/>
      <c r="AJ784" s="61"/>
      <c r="AK784" s="61"/>
      <c r="AL784" s="61"/>
      <c r="AM784" s="61"/>
      <c r="AN784" s="61"/>
      <c r="AO784" s="61"/>
      <c r="AP784" s="61"/>
      <c r="AQ784" s="61"/>
      <c r="AR784" s="61"/>
      <c r="AS784" s="61"/>
      <c r="AT784" s="61"/>
      <c r="AU784" s="61"/>
      <c r="AV784" s="61"/>
      <c r="AW784" s="61"/>
      <c r="AX784" s="61"/>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row>
    <row r="785" spans="1:78" ht="12.75" customHeight="1" x14ac:dyDescent="0.2">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c r="AD785" s="61"/>
      <c r="AE785" s="61"/>
      <c r="AF785" s="61"/>
      <c r="AG785" s="61"/>
      <c r="AH785" s="107"/>
      <c r="AI785" s="61"/>
      <c r="AJ785" s="61"/>
      <c r="AK785" s="61"/>
      <c r="AL785" s="61"/>
      <c r="AM785" s="61"/>
      <c r="AN785" s="61"/>
      <c r="AO785" s="61"/>
      <c r="AP785" s="61"/>
      <c r="AQ785" s="61"/>
      <c r="AR785" s="61"/>
      <c r="AS785" s="61"/>
      <c r="AT785" s="61"/>
      <c r="AU785" s="61"/>
      <c r="AV785" s="61"/>
      <c r="AW785" s="61"/>
      <c r="AX785" s="61"/>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row>
    <row r="786" spans="1:78" ht="12.75" customHeight="1" x14ac:dyDescent="0.2">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c r="AD786" s="61"/>
      <c r="AE786" s="61"/>
      <c r="AF786" s="61"/>
      <c r="AG786" s="61"/>
      <c r="AH786" s="107"/>
      <c r="AI786" s="61"/>
      <c r="AJ786" s="61"/>
      <c r="AK786" s="61"/>
      <c r="AL786" s="61"/>
      <c r="AM786" s="61"/>
      <c r="AN786" s="61"/>
      <c r="AO786" s="61"/>
      <c r="AP786" s="61"/>
      <c r="AQ786" s="61"/>
      <c r="AR786" s="61"/>
      <c r="AS786" s="61"/>
      <c r="AT786" s="61"/>
      <c r="AU786" s="61"/>
      <c r="AV786" s="61"/>
      <c r="AW786" s="61"/>
      <c r="AX786" s="61"/>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row>
    <row r="787" spans="1:78" ht="12.75" customHeight="1" x14ac:dyDescent="0.2">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c r="AD787" s="61"/>
      <c r="AE787" s="61"/>
      <c r="AF787" s="61"/>
      <c r="AG787" s="61"/>
      <c r="AH787" s="107"/>
      <c r="AI787" s="61"/>
      <c r="AJ787" s="61"/>
      <c r="AK787" s="61"/>
      <c r="AL787" s="61"/>
      <c r="AM787" s="61"/>
      <c r="AN787" s="61"/>
      <c r="AO787" s="61"/>
      <c r="AP787" s="61"/>
      <c r="AQ787" s="61"/>
      <c r="AR787" s="61"/>
      <c r="AS787" s="61"/>
      <c r="AT787" s="61"/>
      <c r="AU787" s="61"/>
      <c r="AV787" s="61"/>
      <c r="AW787" s="61"/>
      <c r="AX787" s="61"/>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row>
    <row r="788" spans="1:78" ht="12.75" customHeight="1" x14ac:dyDescent="0.2">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c r="AD788" s="61"/>
      <c r="AE788" s="61"/>
      <c r="AF788" s="61"/>
      <c r="AG788" s="61"/>
      <c r="AH788" s="107"/>
      <c r="AI788" s="61"/>
      <c r="AJ788" s="61"/>
      <c r="AK788" s="61"/>
      <c r="AL788" s="61"/>
      <c r="AM788" s="61"/>
      <c r="AN788" s="61"/>
      <c r="AO788" s="61"/>
      <c r="AP788" s="61"/>
      <c r="AQ788" s="61"/>
      <c r="AR788" s="61"/>
      <c r="AS788" s="61"/>
      <c r="AT788" s="61"/>
      <c r="AU788" s="61"/>
      <c r="AV788" s="61"/>
      <c r="AW788" s="61"/>
      <c r="AX788" s="61"/>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row>
    <row r="789" spans="1:78" ht="12.75" customHeight="1" x14ac:dyDescent="0.2">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c r="AD789" s="61"/>
      <c r="AE789" s="61"/>
      <c r="AF789" s="61"/>
      <c r="AG789" s="61"/>
      <c r="AH789" s="107"/>
      <c r="AI789" s="61"/>
      <c r="AJ789" s="61"/>
      <c r="AK789" s="61"/>
      <c r="AL789" s="61"/>
      <c r="AM789" s="61"/>
      <c r="AN789" s="61"/>
      <c r="AO789" s="61"/>
      <c r="AP789" s="61"/>
      <c r="AQ789" s="61"/>
      <c r="AR789" s="61"/>
      <c r="AS789" s="61"/>
      <c r="AT789" s="61"/>
      <c r="AU789" s="61"/>
      <c r="AV789" s="61"/>
      <c r="AW789" s="61"/>
      <c r="AX789" s="61"/>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row>
    <row r="790" spans="1:78" ht="12.75" customHeight="1" x14ac:dyDescent="0.2">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c r="AG790" s="61"/>
      <c r="AH790" s="107"/>
      <c r="AI790" s="61"/>
      <c r="AJ790" s="61"/>
      <c r="AK790" s="61"/>
      <c r="AL790" s="61"/>
      <c r="AM790" s="61"/>
      <c r="AN790" s="61"/>
      <c r="AO790" s="61"/>
      <c r="AP790" s="61"/>
      <c r="AQ790" s="61"/>
      <c r="AR790" s="61"/>
      <c r="AS790" s="61"/>
      <c r="AT790" s="61"/>
      <c r="AU790" s="61"/>
      <c r="AV790" s="61"/>
      <c r="AW790" s="61"/>
      <c r="AX790" s="61"/>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row>
    <row r="791" spans="1:78" ht="12.75" customHeight="1" x14ac:dyDescent="0.2">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c r="AD791" s="61"/>
      <c r="AE791" s="61"/>
      <c r="AF791" s="61"/>
      <c r="AG791" s="61"/>
      <c r="AH791" s="107"/>
      <c r="AI791" s="61"/>
      <c r="AJ791" s="61"/>
      <c r="AK791" s="61"/>
      <c r="AL791" s="61"/>
      <c r="AM791" s="61"/>
      <c r="AN791" s="61"/>
      <c r="AO791" s="61"/>
      <c r="AP791" s="61"/>
      <c r="AQ791" s="61"/>
      <c r="AR791" s="61"/>
      <c r="AS791" s="61"/>
      <c r="AT791" s="61"/>
      <c r="AU791" s="61"/>
      <c r="AV791" s="61"/>
      <c r="AW791" s="61"/>
      <c r="AX791" s="61"/>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row>
    <row r="792" spans="1:78" ht="12.75" customHeight="1" x14ac:dyDescent="0.2">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c r="AG792" s="61"/>
      <c r="AH792" s="107"/>
      <c r="AI792" s="61"/>
      <c r="AJ792" s="61"/>
      <c r="AK792" s="61"/>
      <c r="AL792" s="61"/>
      <c r="AM792" s="61"/>
      <c r="AN792" s="61"/>
      <c r="AO792" s="61"/>
      <c r="AP792" s="61"/>
      <c r="AQ792" s="61"/>
      <c r="AR792" s="61"/>
      <c r="AS792" s="61"/>
      <c r="AT792" s="61"/>
      <c r="AU792" s="61"/>
      <c r="AV792" s="61"/>
      <c r="AW792" s="61"/>
      <c r="AX792" s="61"/>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row>
    <row r="793" spans="1:78" ht="12.75" customHeight="1" x14ac:dyDescent="0.2">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107"/>
      <c r="AI793" s="61"/>
      <c r="AJ793" s="61"/>
      <c r="AK793" s="61"/>
      <c r="AL793" s="61"/>
      <c r="AM793" s="61"/>
      <c r="AN793" s="61"/>
      <c r="AO793" s="61"/>
      <c r="AP793" s="61"/>
      <c r="AQ793" s="61"/>
      <c r="AR793" s="61"/>
      <c r="AS793" s="61"/>
      <c r="AT793" s="61"/>
      <c r="AU793" s="61"/>
      <c r="AV793" s="61"/>
      <c r="AW793" s="61"/>
      <c r="AX793" s="61"/>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row>
    <row r="794" spans="1:78" ht="12.75" customHeight="1" x14ac:dyDescent="0.2">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c r="AD794" s="61"/>
      <c r="AE794" s="61"/>
      <c r="AF794" s="61"/>
      <c r="AG794" s="61"/>
      <c r="AH794" s="107"/>
      <c r="AI794" s="61"/>
      <c r="AJ794" s="61"/>
      <c r="AK794" s="61"/>
      <c r="AL794" s="61"/>
      <c r="AM794" s="61"/>
      <c r="AN794" s="61"/>
      <c r="AO794" s="61"/>
      <c r="AP794" s="61"/>
      <c r="AQ794" s="61"/>
      <c r="AR794" s="61"/>
      <c r="AS794" s="61"/>
      <c r="AT794" s="61"/>
      <c r="AU794" s="61"/>
      <c r="AV794" s="61"/>
      <c r="AW794" s="61"/>
      <c r="AX794" s="61"/>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row>
    <row r="795" spans="1:78" ht="12.75" customHeight="1" x14ac:dyDescent="0.2">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c r="AD795" s="61"/>
      <c r="AE795" s="61"/>
      <c r="AF795" s="61"/>
      <c r="AG795" s="61"/>
      <c r="AH795" s="107"/>
      <c r="AI795" s="61"/>
      <c r="AJ795" s="61"/>
      <c r="AK795" s="61"/>
      <c r="AL795" s="61"/>
      <c r="AM795" s="61"/>
      <c r="AN795" s="61"/>
      <c r="AO795" s="61"/>
      <c r="AP795" s="61"/>
      <c r="AQ795" s="61"/>
      <c r="AR795" s="61"/>
      <c r="AS795" s="61"/>
      <c r="AT795" s="61"/>
      <c r="AU795" s="61"/>
      <c r="AV795" s="61"/>
      <c r="AW795" s="61"/>
      <c r="AX795" s="61"/>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row>
    <row r="796" spans="1:78" ht="12.75" customHeight="1" x14ac:dyDescent="0.2">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c r="AD796" s="61"/>
      <c r="AE796" s="61"/>
      <c r="AF796" s="61"/>
      <c r="AG796" s="61"/>
      <c r="AH796" s="107"/>
      <c r="AI796" s="61"/>
      <c r="AJ796" s="61"/>
      <c r="AK796" s="61"/>
      <c r="AL796" s="61"/>
      <c r="AM796" s="61"/>
      <c r="AN796" s="61"/>
      <c r="AO796" s="61"/>
      <c r="AP796" s="61"/>
      <c r="AQ796" s="61"/>
      <c r="AR796" s="61"/>
      <c r="AS796" s="61"/>
      <c r="AT796" s="61"/>
      <c r="AU796" s="61"/>
      <c r="AV796" s="61"/>
      <c r="AW796" s="61"/>
      <c r="AX796" s="61"/>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row>
    <row r="797" spans="1:78" ht="12.75" customHeight="1" x14ac:dyDescent="0.2">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107"/>
      <c r="AI797" s="61"/>
      <c r="AJ797" s="61"/>
      <c r="AK797" s="61"/>
      <c r="AL797" s="61"/>
      <c r="AM797" s="61"/>
      <c r="AN797" s="61"/>
      <c r="AO797" s="61"/>
      <c r="AP797" s="61"/>
      <c r="AQ797" s="61"/>
      <c r="AR797" s="61"/>
      <c r="AS797" s="61"/>
      <c r="AT797" s="61"/>
      <c r="AU797" s="61"/>
      <c r="AV797" s="61"/>
      <c r="AW797" s="61"/>
      <c r="AX797" s="61"/>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row>
    <row r="798" spans="1:78" ht="12.75" customHeight="1" x14ac:dyDescent="0.2">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c r="AD798" s="61"/>
      <c r="AE798" s="61"/>
      <c r="AF798" s="61"/>
      <c r="AG798" s="61"/>
      <c r="AH798" s="107"/>
      <c r="AI798" s="61"/>
      <c r="AJ798" s="61"/>
      <c r="AK798" s="61"/>
      <c r="AL798" s="61"/>
      <c r="AM798" s="61"/>
      <c r="AN798" s="61"/>
      <c r="AO798" s="61"/>
      <c r="AP798" s="61"/>
      <c r="AQ798" s="61"/>
      <c r="AR798" s="61"/>
      <c r="AS798" s="61"/>
      <c r="AT798" s="61"/>
      <c r="AU798" s="61"/>
      <c r="AV798" s="61"/>
      <c r="AW798" s="61"/>
      <c r="AX798" s="61"/>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row>
    <row r="799" spans="1:78" ht="12.75" customHeight="1" x14ac:dyDescent="0.2">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c r="AD799" s="61"/>
      <c r="AE799" s="61"/>
      <c r="AF799" s="61"/>
      <c r="AG799" s="61"/>
      <c r="AH799" s="107"/>
      <c r="AI799" s="61"/>
      <c r="AJ799" s="61"/>
      <c r="AK799" s="61"/>
      <c r="AL799" s="61"/>
      <c r="AM799" s="61"/>
      <c r="AN799" s="61"/>
      <c r="AO799" s="61"/>
      <c r="AP799" s="61"/>
      <c r="AQ799" s="61"/>
      <c r="AR799" s="61"/>
      <c r="AS799" s="61"/>
      <c r="AT799" s="61"/>
      <c r="AU799" s="61"/>
      <c r="AV799" s="61"/>
      <c r="AW799" s="61"/>
      <c r="AX799" s="61"/>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row>
    <row r="800" spans="1:78" ht="12.75" customHeight="1" x14ac:dyDescent="0.2">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c r="AD800" s="61"/>
      <c r="AE800" s="61"/>
      <c r="AF800" s="61"/>
      <c r="AG800" s="61"/>
      <c r="AH800" s="107"/>
      <c r="AI800" s="61"/>
      <c r="AJ800" s="61"/>
      <c r="AK800" s="61"/>
      <c r="AL800" s="61"/>
      <c r="AM800" s="61"/>
      <c r="AN800" s="61"/>
      <c r="AO800" s="61"/>
      <c r="AP800" s="61"/>
      <c r="AQ800" s="61"/>
      <c r="AR800" s="61"/>
      <c r="AS800" s="61"/>
      <c r="AT800" s="61"/>
      <c r="AU800" s="61"/>
      <c r="AV800" s="61"/>
      <c r="AW800" s="61"/>
      <c r="AX800" s="61"/>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row>
    <row r="801" spans="1:78" ht="12.75" customHeight="1" x14ac:dyDescent="0.2">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c r="AD801" s="61"/>
      <c r="AE801" s="61"/>
      <c r="AF801" s="61"/>
      <c r="AG801" s="61"/>
      <c r="AH801" s="107"/>
      <c r="AI801" s="61"/>
      <c r="AJ801" s="61"/>
      <c r="AK801" s="61"/>
      <c r="AL801" s="61"/>
      <c r="AM801" s="61"/>
      <c r="AN801" s="61"/>
      <c r="AO801" s="61"/>
      <c r="AP801" s="61"/>
      <c r="AQ801" s="61"/>
      <c r="AR801" s="61"/>
      <c r="AS801" s="61"/>
      <c r="AT801" s="61"/>
      <c r="AU801" s="61"/>
      <c r="AV801" s="61"/>
      <c r="AW801" s="61"/>
      <c r="AX801" s="61"/>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row>
    <row r="802" spans="1:78" ht="12.75" customHeight="1" x14ac:dyDescent="0.2">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c r="AD802" s="61"/>
      <c r="AE802" s="61"/>
      <c r="AF802" s="61"/>
      <c r="AG802" s="61"/>
      <c r="AH802" s="107"/>
      <c r="AI802" s="61"/>
      <c r="AJ802" s="61"/>
      <c r="AK802" s="61"/>
      <c r="AL802" s="61"/>
      <c r="AM802" s="61"/>
      <c r="AN802" s="61"/>
      <c r="AO802" s="61"/>
      <c r="AP802" s="61"/>
      <c r="AQ802" s="61"/>
      <c r="AR802" s="61"/>
      <c r="AS802" s="61"/>
      <c r="AT802" s="61"/>
      <c r="AU802" s="61"/>
      <c r="AV802" s="61"/>
      <c r="AW802" s="61"/>
      <c r="AX802" s="61"/>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row>
    <row r="803" spans="1:78" ht="12.75" customHeight="1" x14ac:dyDescent="0.2">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c r="AG803" s="61"/>
      <c r="AH803" s="107"/>
      <c r="AI803" s="61"/>
      <c r="AJ803" s="61"/>
      <c r="AK803" s="61"/>
      <c r="AL803" s="61"/>
      <c r="AM803" s="61"/>
      <c r="AN803" s="61"/>
      <c r="AO803" s="61"/>
      <c r="AP803" s="61"/>
      <c r="AQ803" s="61"/>
      <c r="AR803" s="61"/>
      <c r="AS803" s="61"/>
      <c r="AT803" s="61"/>
      <c r="AU803" s="61"/>
      <c r="AV803" s="61"/>
      <c r="AW803" s="61"/>
      <c r="AX803" s="61"/>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row>
    <row r="804" spans="1:78" ht="12.75" customHeight="1" x14ac:dyDescent="0.2">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c r="AD804" s="61"/>
      <c r="AE804" s="61"/>
      <c r="AF804" s="61"/>
      <c r="AG804" s="61"/>
      <c r="AH804" s="107"/>
      <c r="AI804" s="61"/>
      <c r="AJ804" s="61"/>
      <c r="AK804" s="61"/>
      <c r="AL804" s="61"/>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row>
    <row r="805" spans="1:78" ht="12.75" customHeight="1" x14ac:dyDescent="0.2">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c r="AD805" s="61"/>
      <c r="AE805" s="61"/>
      <c r="AF805" s="61"/>
      <c r="AG805" s="61"/>
      <c r="AH805" s="107"/>
      <c r="AI805" s="61"/>
      <c r="AJ805" s="61"/>
      <c r="AK805" s="61"/>
      <c r="AL805" s="61"/>
      <c r="AM805" s="61"/>
      <c r="AN805" s="61"/>
      <c r="AO805" s="61"/>
      <c r="AP805" s="61"/>
      <c r="AQ805" s="61"/>
      <c r="AR805" s="61"/>
      <c r="AS805" s="61"/>
      <c r="AT805" s="61"/>
      <c r="AU805" s="61"/>
      <c r="AV805" s="61"/>
      <c r="AW805" s="61"/>
      <c r="AX805" s="61"/>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row>
    <row r="806" spans="1:78" ht="12.75" customHeight="1" x14ac:dyDescent="0.2">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c r="AA806" s="61"/>
      <c r="AB806" s="61"/>
      <c r="AC806" s="61"/>
      <c r="AD806" s="61"/>
      <c r="AE806" s="61"/>
      <c r="AF806" s="61"/>
      <c r="AG806" s="61"/>
      <c r="AH806" s="107"/>
      <c r="AI806" s="61"/>
      <c r="AJ806" s="61"/>
      <c r="AK806" s="61"/>
      <c r="AL806" s="61"/>
      <c r="AM806" s="61"/>
      <c r="AN806" s="61"/>
      <c r="AO806" s="61"/>
      <c r="AP806" s="61"/>
      <c r="AQ806" s="61"/>
      <c r="AR806" s="61"/>
      <c r="AS806" s="61"/>
      <c r="AT806" s="61"/>
      <c r="AU806" s="61"/>
      <c r="AV806" s="61"/>
      <c r="AW806" s="61"/>
      <c r="AX806" s="61"/>
      <c r="AY806" s="61"/>
      <c r="AZ806" s="61"/>
      <c r="BA806" s="61"/>
      <c r="BB806" s="61"/>
      <c r="BC806" s="61"/>
      <c r="BD806" s="61"/>
      <c r="BE806" s="61"/>
      <c r="BF806" s="61"/>
      <c r="BG806" s="61"/>
      <c r="BH806" s="61"/>
      <c r="BI806" s="61"/>
      <c r="BJ806" s="61"/>
      <c r="BK806" s="61"/>
      <c r="BL806" s="61"/>
      <c r="BM806" s="61"/>
      <c r="BN806" s="61"/>
      <c r="BO806" s="61"/>
      <c r="BP806" s="61"/>
      <c r="BQ806" s="61"/>
      <c r="BR806" s="61"/>
      <c r="BS806" s="61"/>
      <c r="BT806" s="61"/>
      <c r="BU806" s="61"/>
      <c r="BV806" s="61"/>
      <c r="BW806" s="61"/>
      <c r="BX806" s="61"/>
      <c r="BY806" s="61"/>
      <c r="BZ806" s="61"/>
    </row>
    <row r="807" spans="1:78" ht="12.75" customHeight="1" x14ac:dyDescent="0.2">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c r="AA807" s="61"/>
      <c r="AB807" s="61"/>
      <c r="AC807" s="61"/>
      <c r="AD807" s="61"/>
      <c r="AE807" s="61"/>
      <c r="AF807" s="61"/>
      <c r="AG807" s="61"/>
      <c r="AH807" s="107"/>
      <c r="AI807" s="61"/>
      <c r="AJ807" s="61"/>
      <c r="AK807" s="61"/>
      <c r="AL807" s="61"/>
      <c r="AM807" s="61"/>
      <c r="AN807" s="61"/>
      <c r="AO807" s="61"/>
      <c r="AP807" s="61"/>
      <c r="AQ807" s="61"/>
      <c r="AR807" s="61"/>
      <c r="AS807" s="61"/>
      <c r="AT807" s="61"/>
      <c r="AU807" s="61"/>
      <c r="AV807" s="61"/>
      <c r="AW807" s="61"/>
      <c r="AX807" s="61"/>
      <c r="AY807" s="61"/>
      <c r="AZ807" s="61"/>
      <c r="BA807" s="61"/>
      <c r="BB807" s="61"/>
      <c r="BC807" s="61"/>
      <c r="BD807" s="61"/>
      <c r="BE807" s="61"/>
      <c r="BF807" s="61"/>
      <c r="BG807" s="61"/>
      <c r="BH807" s="61"/>
      <c r="BI807" s="61"/>
      <c r="BJ807" s="61"/>
      <c r="BK807" s="61"/>
      <c r="BL807" s="61"/>
      <c r="BM807" s="61"/>
      <c r="BN807" s="61"/>
      <c r="BO807" s="61"/>
      <c r="BP807" s="61"/>
      <c r="BQ807" s="61"/>
      <c r="BR807" s="61"/>
      <c r="BS807" s="61"/>
      <c r="BT807" s="61"/>
      <c r="BU807" s="61"/>
      <c r="BV807" s="61"/>
      <c r="BW807" s="61"/>
      <c r="BX807" s="61"/>
      <c r="BY807" s="61"/>
      <c r="BZ807" s="61"/>
    </row>
    <row r="808" spans="1:78" ht="12.75" customHeight="1" x14ac:dyDescent="0.2">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c r="AA808" s="61"/>
      <c r="AB808" s="61"/>
      <c r="AC808" s="61"/>
      <c r="AD808" s="61"/>
      <c r="AE808" s="61"/>
      <c r="AF808" s="61"/>
      <c r="AG808" s="61"/>
      <c r="AH808" s="107"/>
      <c r="AI808" s="61"/>
      <c r="AJ808" s="61"/>
      <c r="AK808" s="61"/>
      <c r="AL808" s="61"/>
      <c r="AM808" s="61"/>
      <c r="AN808" s="61"/>
      <c r="AO808" s="61"/>
      <c r="AP808" s="61"/>
      <c r="AQ808" s="61"/>
      <c r="AR808" s="61"/>
      <c r="AS808" s="61"/>
      <c r="AT808" s="61"/>
      <c r="AU808" s="61"/>
      <c r="AV808" s="61"/>
      <c r="AW808" s="61"/>
      <c r="AX808" s="61"/>
      <c r="AY808" s="61"/>
      <c r="AZ808" s="61"/>
      <c r="BA808" s="61"/>
      <c r="BB808" s="61"/>
      <c r="BC808" s="61"/>
      <c r="BD808" s="61"/>
      <c r="BE808" s="61"/>
      <c r="BF808" s="61"/>
      <c r="BG808" s="61"/>
      <c r="BH808" s="61"/>
      <c r="BI808" s="61"/>
      <c r="BJ808" s="61"/>
      <c r="BK808" s="61"/>
      <c r="BL808" s="61"/>
      <c r="BM808" s="61"/>
      <c r="BN808" s="61"/>
      <c r="BO808" s="61"/>
      <c r="BP808" s="61"/>
      <c r="BQ808" s="61"/>
      <c r="BR808" s="61"/>
      <c r="BS808" s="61"/>
      <c r="BT808" s="61"/>
      <c r="BU808" s="61"/>
      <c r="BV808" s="61"/>
      <c r="BW808" s="61"/>
      <c r="BX808" s="61"/>
      <c r="BY808" s="61"/>
      <c r="BZ808" s="61"/>
    </row>
    <row r="809" spans="1:78" ht="12.75" customHeight="1" x14ac:dyDescent="0.2">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c r="AA809" s="61"/>
      <c r="AB809" s="61"/>
      <c r="AC809" s="61"/>
      <c r="AD809" s="61"/>
      <c r="AE809" s="61"/>
      <c r="AF809" s="61"/>
      <c r="AG809" s="61"/>
      <c r="AH809" s="107"/>
      <c r="AI809" s="61"/>
      <c r="AJ809" s="61"/>
      <c r="AK809" s="61"/>
      <c r="AL809" s="61"/>
      <c r="AM809" s="61"/>
      <c r="AN809" s="61"/>
      <c r="AO809" s="61"/>
      <c r="AP809" s="61"/>
      <c r="AQ809" s="61"/>
      <c r="AR809" s="61"/>
      <c r="AS809" s="61"/>
      <c r="AT809" s="61"/>
      <c r="AU809" s="61"/>
      <c r="AV809" s="61"/>
      <c r="AW809" s="61"/>
      <c r="AX809" s="61"/>
      <c r="AY809" s="61"/>
      <c r="AZ809" s="61"/>
      <c r="BA809" s="61"/>
      <c r="BB809" s="61"/>
      <c r="BC809" s="61"/>
      <c r="BD809" s="61"/>
      <c r="BE809" s="61"/>
      <c r="BF809" s="61"/>
      <c r="BG809" s="61"/>
      <c r="BH809" s="61"/>
      <c r="BI809" s="61"/>
      <c r="BJ809" s="61"/>
      <c r="BK809" s="61"/>
      <c r="BL809" s="61"/>
      <c r="BM809" s="61"/>
      <c r="BN809" s="61"/>
      <c r="BO809" s="61"/>
      <c r="BP809" s="61"/>
      <c r="BQ809" s="61"/>
      <c r="BR809" s="61"/>
      <c r="BS809" s="61"/>
      <c r="BT809" s="61"/>
      <c r="BU809" s="61"/>
      <c r="BV809" s="61"/>
      <c r="BW809" s="61"/>
      <c r="BX809" s="61"/>
      <c r="BY809" s="61"/>
      <c r="BZ809" s="61"/>
    </row>
    <row r="810" spans="1:78" ht="12.75" customHeight="1" x14ac:dyDescent="0.2">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c r="AA810" s="61"/>
      <c r="AB810" s="61"/>
      <c r="AC810" s="61"/>
      <c r="AD810" s="61"/>
      <c r="AE810" s="61"/>
      <c r="AF810" s="61"/>
      <c r="AG810" s="61"/>
      <c r="AH810" s="107"/>
      <c r="AI810" s="61"/>
      <c r="AJ810" s="61"/>
      <c r="AK810" s="61"/>
      <c r="AL810" s="61"/>
      <c r="AM810" s="61"/>
      <c r="AN810" s="61"/>
      <c r="AO810" s="61"/>
      <c r="AP810" s="61"/>
      <c r="AQ810" s="61"/>
      <c r="AR810" s="61"/>
      <c r="AS810" s="61"/>
      <c r="AT810" s="61"/>
      <c r="AU810" s="61"/>
      <c r="AV810" s="61"/>
      <c r="AW810" s="61"/>
      <c r="AX810" s="61"/>
      <c r="AY810" s="61"/>
      <c r="AZ810" s="61"/>
      <c r="BA810" s="61"/>
      <c r="BB810" s="61"/>
      <c r="BC810" s="61"/>
      <c r="BD810" s="61"/>
      <c r="BE810" s="61"/>
      <c r="BF810" s="61"/>
      <c r="BG810" s="61"/>
      <c r="BH810" s="61"/>
      <c r="BI810" s="61"/>
      <c r="BJ810" s="61"/>
      <c r="BK810" s="61"/>
      <c r="BL810" s="61"/>
      <c r="BM810" s="61"/>
      <c r="BN810" s="61"/>
      <c r="BO810" s="61"/>
      <c r="BP810" s="61"/>
      <c r="BQ810" s="61"/>
      <c r="BR810" s="61"/>
      <c r="BS810" s="61"/>
      <c r="BT810" s="61"/>
      <c r="BU810" s="61"/>
      <c r="BV810" s="61"/>
      <c r="BW810" s="61"/>
      <c r="BX810" s="61"/>
      <c r="BY810" s="61"/>
      <c r="BZ810" s="61"/>
    </row>
    <row r="811" spans="1:78" ht="12.75" customHeight="1" x14ac:dyDescent="0.2">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c r="AA811" s="61"/>
      <c r="AB811" s="61"/>
      <c r="AC811" s="61"/>
      <c r="AD811" s="61"/>
      <c r="AE811" s="61"/>
      <c r="AF811" s="61"/>
      <c r="AG811" s="61"/>
      <c r="AH811" s="107"/>
      <c r="AI811" s="61"/>
      <c r="AJ811" s="61"/>
      <c r="AK811" s="61"/>
      <c r="AL811" s="61"/>
      <c r="AM811" s="61"/>
      <c r="AN811" s="61"/>
      <c r="AO811" s="61"/>
      <c r="AP811" s="61"/>
      <c r="AQ811" s="61"/>
      <c r="AR811" s="61"/>
      <c r="AS811" s="61"/>
      <c r="AT811" s="61"/>
      <c r="AU811" s="61"/>
      <c r="AV811" s="61"/>
      <c r="AW811" s="61"/>
      <c r="AX811" s="61"/>
      <c r="AY811" s="61"/>
      <c r="AZ811" s="61"/>
      <c r="BA811" s="61"/>
      <c r="BB811" s="61"/>
      <c r="BC811" s="61"/>
      <c r="BD811" s="61"/>
      <c r="BE811" s="61"/>
      <c r="BF811" s="61"/>
      <c r="BG811" s="61"/>
      <c r="BH811" s="61"/>
      <c r="BI811" s="61"/>
      <c r="BJ811" s="61"/>
      <c r="BK811" s="61"/>
      <c r="BL811" s="61"/>
      <c r="BM811" s="61"/>
      <c r="BN811" s="61"/>
      <c r="BO811" s="61"/>
      <c r="BP811" s="61"/>
      <c r="BQ811" s="61"/>
      <c r="BR811" s="61"/>
      <c r="BS811" s="61"/>
      <c r="BT811" s="61"/>
      <c r="BU811" s="61"/>
      <c r="BV811" s="61"/>
      <c r="BW811" s="61"/>
      <c r="BX811" s="61"/>
      <c r="BY811" s="61"/>
      <c r="BZ811" s="61"/>
    </row>
    <row r="812" spans="1:78" ht="12.75" customHeight="1" x14ac:dyDescent="0.2">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c r="AB812" s="61"/>
      <c r="AC812" s="61"/>
      <c r="AD812" s="61"/>
      <c r="AE812" s="61"/>
      <c r="AF812" s="61"/>
      <c r="AG812" s="61"/>
      <c r="AH812" s="107"/>
      <c r="AI812" s="61"/>
      <c r="AJ812" s="61"/>
      <c r="AK812" s="61"/>
      <c r="AL812" s="61"/>
      <c r="AM812" s="61"/>
      <c r="AN812" s="61"/>
      <c r="AO812" s="61"/>
      <c r="AP812" s="61"/>
      <c r="AQ812" s="61"/>
      <c r="AR812" s="61"/>
      <c r="AS812" s="61"/>
      <c r="AT812" s="61"/>
      <c r="AU812" s="61"/>
      <c r="AV812" s="61"/>
      <c r="AW812" s="61"/>
      <c r="AX812" s="61"/>
      <c r="AY812" s="61"/>
      <c r="AZ812" s="61"/>
      <c r="BA812" s="61"/>
      <c r="BB812" s="61"/>
      <c r="BC812" s="61"/>
      <c r="BD812" s="61"/>
      <c r="BE812" s="61"/>
      <c r="BF812" s="61"/>
      <c r="BG812" s="61"/>
      <c r="BH812" s="61"/>
      <c r="BI812" s="61"/>
      <c r="BJ812" s="61"/>
      <c r="BK812" s="61"/>
      <c r="BL812" s="61"/>
      <c r="BM812" s="61"/>
      <c r="BN812" s="61"/>
      <c r="BO812" s="61"/>
      <c r="BP812" s="61"/>
      <c r="BQ812" s="61"/>
      <c r="BR812" s="61"/>
      <c r="BS812" s="61"/>
      <c r="BT812" s="61"/>
      <c r="BU812" s="61"/>
      <c r="BV812" s="61"/>
      <c r="BW812" s="61"/>
      <c r="BX812" s="61"/>
      <c r="BY812" s="61"/>
      <c r="BZ812" s="61"/>
    </row>
    <row r="813" spans="1:78" ht="12.75" customHeight="1" x14ac:dyDescent="0.2">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c r="AA813" s="61"/>
      <c r="AB813" s="61"/>
      <c r="AC813" s="61"/>
      <c r="AD813" s="61"/>
      <c r="AE813" s="61"/>
      <c r="AF813" s="61"/>
      <c r="AG813" s="61"/>
      <c r="AH813" s="107"/>
      <c r="AI813" s="61"/>
      <c r="AJ813" s="61"/>
      <c r="AK813" s="61"/>
      <c r="AL813" s="61"/>
      <c r="AM813" s="61"/>
      <c r="AN813" s="61"/>
      <c r="AO813" s="61"/>
      <c r="AP813" s="61"/>
      <c r="AQ813" s="61"/>
      <c r="AR813" s="61"/>
      <c r="AS813" s="61"/>
      <c r="AT813" s="61"/>
      <c r="AU813" s="61"/>
      <c r="AV813" s="61"/>
      <c r="AW813" s="61"/>
      <c r="AX813" s="61"/>
      <c r="AY813" s="61"/>
      <c r="AZ813" s="61"/>
      <c r="BA813" s="61"/>
      <c r="BB813" s="61"/>
      <c r="BC813" s="61"/>
      <c r="BD813" s="61"/>
      <c r="BE813" s="61"/>
      <c r="BF813" s="61"/>
      <c r="BG813" s="61"/>
      <c r="BH813" s="61"/>
      <c r="BI813" s="61"/>
      <c r="BJ813" s="61"/>
      <c r="BK813" s="61"/>
      <c r="BL813" s="61"/>
      <c r="BM813" s="61"/>
      <c r="BN813" s="61"/>
      <c r="BO813" s="61"/>
      <c r="BP813" s="61"/>
      <c r="BQ813" s="61"/>
      <c r="BR813" s="61"/>
      <c r="BS813" s="61"/>
      <c r="BT813" s="61"/>
      <c r="BU813" s="61"/>
      <c r="BV813" s="61"/>
      <c r="BW813" s="61"/>
      <c r="BX813" s="61"/>
      <c r="BY813" s="61"/>
      <c r="BZ813" s="61"/>
    </row>
    <row r="814" spans="1:78" ht="12.75" customHeight="1" x14ac:dyDescent="0.2">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c r="AA814" s="61"/>
      <c r="AB814" s="61"/>
      <c r="AC814" s="61"/>
      <c r="AD814" s="61"/>
      <c r="AE814" s="61"/>
      <c r="AF814" s="61"/>
      <c r="AG814" s="61"/>
      <c r="AH814" s="107"/>
      <c r="AI814" s="61"/>
      <c r="AJ814" s="61"/>
      <c r="AK814" s="61"/>
      <c r="AL814" s="61"/>
      <c r="AM814" s="61"/>
      <c r="AN814" s="61"/>
      <c r="AO814" s="61"/>
      <c r="AP814" s="61"/>
      <c r="AQ814" s="61"/>
      <c r="AR814" s="61"/>
      <c r="AS814" s="61"/>
      <c r="AT814" s="61"/>
      <c r="AU814" s="61"/>
      <c r="AV814" s="61"/>
      <c r="AW814" s="61"/>
      <c r="AX814" s="61"/>
      <c r="AY814" s="61"/>
      <c r="AZ814" s="61"/>
      <c r="BA814" s="61"/>
      <c r="BB814" s="61"/>
      <c r="BC814" s="61"/>
      <c r="BD814" s="61"/>
      <c r="BE814" s="61"/>
      <c r="BF814" s="61"/>
      <c r="BG814" s="61"/>
      <c r="BH814" s="61"/>
      <c r="BI814" s="61"/>
      <c r="BJ814" s="61"/>
      <c r="BK814" s="61"/>
      <c r="BL814" s="61"/>
      <c r="BM814" s="61"/>
      <c r="BN814" s="61"/>
      <c r="BO814" s="61"/>
      <c r="BP814" s="61"/>
      <c r="BQ814" s="61"/>
      <c r="BR814" s="61"/>
      <c r="BS814" s="61"/>
      <c r="BT814" s="61"/>
      <c r="BU814" s="61"/>
      <c r="BV814" s="61"/>
      <c r="BW814" s="61"/>
      <c r="BX814" s="61"/>
      <c r="BY814" s="61"/>
      <c r="BZ814" s="61"/>
    </row>
    <row r="815" spans="1:78" ht="12.75" customHeight="1" x14ac:dyDescent="0.2">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c r="AA815" s="61"/>
      <c r="AB815" s="61"/>
      <c r="AC815" s="61"/>
      <c r="AD815" s="61"/>
      <c r="AE815" s="61"/>
      <c r="AF815" s="61"/>
      <c r="AG815" s="61"/>
      <c r="AH815" s="107"/>
      <c r="AI815" s="61"/>
      <c r="AJ815" s="61"/>
      <c r="AK815" s="61"/>
      <c r="AL815" s="61"/>
      <c r="AM815" s="61"/>
      <c r="AN815" s="61"/>
      <c r="AO815" s="61"/>
      <c r="AP815" s="61"/>
      <c r="AQ815" s="61"/>
      <c r="AR815" s="61"/>
      <c r="AS815" s="61"/>
      <c r="AT815" s="61"/>
      <c r="AU815" s="61"/>
      <c r="AV815" s="61"/>
      <c r="AW815" s="61"/>
      <c r="AX815" s="61"/>
      <c r="AY815" s="61"/>
      <c r="AZ815" s="61"/>
      <c r="BA815" s="61"/>
      <c r="BB815" s="61"/>
      <c r="BC815" s="61"/>
      <c r="BD815" s="61"/>
      <c r="BE815" s="61"/>
      <c r="BF815" s="61"/>
      <c r="BG815" s="61"/>
      <c r="BH815" s="61"/>
      <c r="BI815" s="61"/>
      <c r="BJ815" s="61"/>
      <c r="BK815" s="61"/>
      <c r="BL815" s="61"/>
      <c r="BM815" s="61"/>
      <c r="BN815" s="61"/>
      <c r="BO815" s="61"/>
      <c r="BP815" s="61"/>
      <c r="BQ815" s="61"/>
      <c r="BR815" s="61"/>
      <c r="BS815" s="61"/>
      <c r="BT815" s="61"/>
      <c r="BU815" s="61"/>
      <c r="BV815" s="61"/>
      <c r="BW815" s="61"/>
      <c r="BX815" s="61"/>
      <c r="BY815" s="61"/>
      <c r="BZ815" s="61"/>
    </row>
    <row r="816" spans="1:78" ht="12.75" customHeight="1" x14ac:dyDescent="0.2">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c r="AA816" s="61"/>
      <c r="AB816" s="61"/>
      <c r="AC816" s="61"/>
      <c r="AD816" s="61"/>
      <c r="AE816" s="61"/>
      <c r="AF816" s="61"/>
      <c r="AG816" s="61"/>
      <c r="AH816" s="107"/>
      <c r="AI816" s="61"/>
      <c r="AJ816" s="61"/>
      <c r="AK816" s="61"/>
      <c r="AL816" s="61"/>
      <c r="AM816" s="61"/>
      <c r="AN816" s="61"/>
      <c r="AO816" s="61"/>
      <c r="AP816" s="61"/>
      <c r="AQ816" s="61"/>
      <c r="AR816" s="61"/>
      <c r="AS816" s="61"/>
      <c r="AT816" s="61"/>
      <c r="AU816" s="61"/>
      <c r="AV816" s="61"/>
      <c r="AW816" s="61"/>
      <c r="AX816" s="61"/>
      <c r="AY816" s="61"/>
      <c r="AZ816" s="61"/>
      <c r="BA816" s="61"/>
      <c r="BB816" s="61"/>
      <c r="BC816" s="61"/>
      <c r="BD816" s="61"/>
      <c r="BE816" s="61"/>
      <c r="BF816" s="61"/>
      <c r="BG816" s="61"/>
      <c r="BH816" s="61"/>
      <c r="BI816" s="61"/>
      <c r="BJ816" s="61"/>
      <c r="BK816" s="61"/>
      <c r="BL816" s="61"/>
      <c r="BM816" s="61"/>
      <c r="BN816" s="61"/>
      <c r="BO816" s="61"/>
      <c r="BP816" s="61"/>
      <c r="BQ816" s="61"/>
      <c r="BR816" s="61"/>
      <c r="BS816" s="61"/>
      <c r="BT816" s="61"/>
      <c r="BU816" s="61"/>
      <c r="BV816" s="61"/>
      <c r="BW816" s="61"/>
      <c r="BX816" s="61"/>
      <c r="BY816" s="61"/>
      <c r="BZ816" s="61"/>
    </row>
    <row r="817" spans="1:78" ht="12.75" customHeight="1" x14ac:dyDescent="0.2">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c r="AA817" s="61"/>
      <c r="AB817" s="61"/>
      <c r="AC817" s="61"/>
      <c r="AD817" s="61"/>
      <c r="AE817" s="61"/>
      <c r="AF817" s="61"/>
      <c r="AG817" s="61"/>
      <c r="AH817" s="107"/>
      <c r="AI817" s="61"/>
      <c r="AJ817" s="61"/>
      <c r="AK817" s="61"/>
      <c r="AL817" s="61"/>
      <c r="AM817" s="61"/>
      <c r="AN817" s="61"/>
      <c r="AO817" s="61"/>
      <c r="AP817" s="61"/>
      <c r="AQ817" s="61"/>
      <c r="AR817" s="61"/>
      <c r="AS817" s="61"/>
      <c r="AT817" s="61"/>
      <c r="AU817" s="61"/>
      <c r="AV817" s="61"/>
      <c r="AW817" s="61"/>
      <c r="AX817" s="61"/>
      <c r="AY817" s="61"/>
      <c r="AZ817" s="61"/>
      <c r="BA817" s="61"/>
      <c r="BB817" s="61"/>
      <c r="BC817" s="61"/>
      <c r="BD817" s="61"/>
      <c r="BE817" s="61"/>
      <c r="BF817" s="61"/>
      <c r="BG817" s="61"/>
      <c r="BH817" s="61"/>
      <c r="BI817" s="61"/>
      <c r="BJ817" s="61"/>
      <c r="BK817" s="61"/>
      <c r="BL817" s="61"/>
      <c r="BM817" s="61"/>
      <c r="BN817" s="61"/>
      <c r="BO817" s="61"/>
      <c r="BP817" s="61"/>
      <c r="BQ817" s="61"/>
      <c r="BR817" s="61"/>
      <c r="BS817" s="61"/>
      <c r="BT817" s="61"/>
      <c r="BU817" s="61"/>
      <c r="BV817" s="61"/>
      <c r="BW817" s="61"/>
      <c r="BX817" s="61"/>
      <c r="BY817" s="61"/>
      <c r="BZ817" s="61"/>
    </row>
    <row r="818" spans="1:78" ht="12.75" customHeight="1" x14ac:dyDescent="0.2">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c r="AA818" s="61"/>
      <c r="AB818" s="61"/>
      <c r="AC818" s="61"/>
      <c r="AD818" s="61"/>
      <c r="AE818" s="61"/>
      <c r="AF818" s="61"/>
      <c r="AG818" s="61"/>
      <c r="AH818" s="107"/>
      <c r="AI818" s="61"/>
      <c r="AJ818" s="61"/>
      <c r="AK818" s="61"/>
      <c r="AL818" s="61"/>
      <c r="AM818" s="61"/>
      <c r="AN818" s="61"/>
      <c r="AO818" s="61"/>
      <c r="AP818" s="61"/>
      <c r="AQ818" s="61"/>
      <c r="AR818" s="61"/>
      <c r="AS818" s="61"/>
      <c r="AT818" s="61"/>
      <c r="AU818" s="61"/>
      <c r="AV818" s="61"/>
      <c r="AW818" s="61"/>
      <c r="AX818" s="61"/>
      <c r="AY818" s="61"/>
      <c r="AZ818" s="61"/>
      <c r="BA818" s="61"/>
      <c r="BB818" s="61"/>
      <c r="BC818" s="61"/>
      <c r="BD818" s="61"/>
      <c r="BE818" s="61"/>
      <c r="BF818" s="61"/>
      <c r="BG818" s="61"/>
      <c r="BH818" s="61"/>
      <c r="BI818" s="61"/>
      <c r="BJ818" s="61"/>
      <c r="BK818" s="61"/>
      <c r="BL818" s="61"/>
      <c r="BM818" s="61"/>
      <c r="BN818" s="61"/>
      <c r="BO818" s="61"/>
      <c r="BP818" s="61"/>
      <c r="BQ818" s="61"/>
      <c r="BR818" s="61"/>
      <c r="BS818" s="61"/>
      <c r="BT818" s="61"/>
      <c r="BU818" s="61"/>
      <c r="BV818" s="61"/>
      <c r="BW818" s="61"/>
      <c r="BX818" s="61"/>
      <c r="BY818" s="61"/>
      <c r="BZ818" s="61"/>
    </row>
    <row r="819" spans="1:78" ht="12.75" customHeight="1" x14ac:dyDescent="0.2">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c r="AA819" s="61"/>
      <c r="AB819" s="61"/>
      <c r="AC819" s="61"/>
      <c r="AD819" s="61"/>
      <c r="AE819" s="61"/>
      <c r="AF819" s="61"/>
      <c r="AG819" s="61"/>
      <c r="AH819" s="107"/>
      <c r="AI819" s="61"/>
      <c r="AJ819" s="61"/>
      <c r="AK819" s="61"/>
      <c r="AL819" s="61"/>
      <c r="AM819" s="61"/>
      <c r="AN819" s="61"/>
      <c r="AO819" s="61"/>
      <c r="AP819" s="61"/>
      <c r="AQ819" s="61"/>
      <c r="AR819" s="61"/>
      <c r="AS819" s="61"/>
      <c r="AT819" s="61"/>
      <c r="AU819" s="61"/>
      <c r="AV819" s="61"/>
      <c r="AW819" s="61"/>
      <c r="AX819" s="61"/>
      <c r="AY819" s="61"/>
      <c r="AZ819" s="61"/>
      <c r="BA819" s="61"/>
      <c r="BB819" s="61"/>
      <c r="BC819" s="61"/>
      <c r="BD819" s="61"/>
      <c r="BE819" s="61"/>
      <c r="BF819" s="61"/>
      <c r="BG819" s="61"/>
      <c r="BH819" s="61"/>
      <c r="BI819" s="61"/>
      <c r="BJ819" s="61"/>
      <c r="BK819" s="61"/>
      <c r="BL819" s="61"/>
      <c r="BM819" s="61"/>
      <c r="BN819" s="61"/>
      <c r="BO819" s="61"/>
      <c r="BP819" s="61"/>
      <c r="BQ819" s="61"/>
      <c r="BR819" s="61"/>
      <c r="BS819" s="61"/>
      <c r="BT819" s="61"/>
      <c r="BU819" s="61"/>
      <c r="BV819" s="61"/>
      <c r="BW819" s="61"/>
      <c r="BX819" s="61"/>
      <c r="BY819" s="61"/>
      <c r="BZ819" s="61"/>
    </row>
    <row r="820" spans="1:78" ht="12.75" customHeight="1" x14ac:dyDescent="0.2">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c r="AA820" s="61"/>
      <c r="AB820" s="61"/>
      <c r="AC820" s="61"/>
      <c r="AD820" s="61"/>
      <c r="AE820" s="61"/>
      <c r="AF820" s="61"/>
      <c r="AG820" s="61"/>
      <c r="AH820" s="107"/>
      <c r="AI820" s="61"/>
      <c r="AJ820" s="61"/>
      <c r="AK820" s="61"/>
      <c r="AL820" s="61"/>
      <c r="AM820" s="61"/>
      <c r="AN820" s="61"/>
      <c r="AO820" s="61"/>
      <c r="AP820" s="61"/>
      <c r="AQ820" s="61"/>
      <c r="AR820" s="61"/>
      <c r="AS820" s="61"/>
      <c r="AT820" s="61"/>
      <c r="AU820" s="61"/>
      <c r="AV820" s="61"/>
      <c r="AW820" s="61"/>
      <c r="AX820" s="61"/>
      <c r="AY820" s="61"/>
      <c r="AZ820" s="61"/>
      <c r="BA820" s="61"/>
      <c r="BB820" s="61"/>
      <c r="BC820" s="61"/>
      <c r="BD820" s="61"/>
      <c r="BE820" s="61"/>
      <c r="BF820" s="61"/>
      <c r="BG820" s="61"/>
      <c r="BH820" s="61"/>
      <c r="BI820" s="61"/>
      <c r="BJ820" s="61"/>
      <c r="BK820" s="61"/>
      <c r="BL820" s="61"/>
      <c r="BM820" s="61"/>
      <c r="BN820" s="61"/>
      <c r="BO820" s="61"/>
      <c r="BP820" s="61"/>
      <c r="BQ820" s="61"/>
      <c r="BR820" s="61"/>
      <c r="BS820" s="61"/>
      <c r="BT820" s="61"/>
      <c r="BU820" s="61"/>
      <c r="BV820" s="61"/>
      <c r="BW820" s="61"/>
      <c r="BX820" s="61"/>
      <c r="BY820" s="61"/>
      <c r="BZ820" s="61"/>
    </row>
    <row r="821" spans="1:78" ht="12.75" customHeight="1" x14ac:dyDescent="0.2">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c r="AA821" s="61"/>
      <c r="AB821" s="61"/>
      <c r="AC821" s="61"/>
      <c r="AD821" s="61"/>
      <c r="AE821" s="61"/>
      <c r="AF821" s="61"/>
      <c r="AG821" s="61"/>
      <c r="AH821" s="107"/>
      <c r="AI821" s="61"/>
      <c r="AJ821" s="61"/>
      <c r="AK821" s="61"/>
      <c r="AL821" s="61"/>
      <c r="AM821" s="61"/>
      <c r="AN821" s="61"/>
      <c r="AO821" s="61"/>
      <c r="AP821" s="61"/>
      <c r="AQ821" s="61"/>
      <c r="AR821" s="61"/>
      <c r="AS821" s="61"/>
      <c r="AT821" s="61"/>
      <c r="AU821" s="61"/>
      <c r="AV821" s="61"/>
      <c r="AW821" s="61"/>
      <c r="AX821" s="61"/>
      <c r="AY821" s="61"/>
      <c r="AZ821" s="61"/>
      <c r="BA821" s="61"/>
      <c r="BB821" s="61"/>
      <c r="BC821" s="61"/>
      <c r="BD821" s="61"/>
      <c r="BE821" s="61"/>
      <c r="BF821" s="61"/>
      <c r="BG821" s="61"/>
      <c r="BH821" s="61"/>
      <c r="BI821" s="61"/>
      <c r="BJ821" s="61"/>
      <c r="BK821" s="61"/>
      <c r="BL821" s="61"/>
      <c r="BM821" s="61"/>
      <c r="BN821" s="61"/>
      <c r="BO821" s="61"/>
      <c r="BP821" s="61"/>
      <c r="BQ821" s="61"/>
      <c r="BR821" s="61"/>
      <c r="BS821" s="61"/>
      <c r="BT821" s="61"/>
      <c r="BU821" s="61"/>
      <c r="BV821" s="61"/>
      <c r="BW821" s="61"/>
      <c r="BX821" s="61"/>
      <c r="BY821" s="61"/>
      <c r="BZ821" s="61"/>
    </row>
    <row r="822" spans="1:78" ht="12.75" customHeight="1" x14ac:dyDescent="0.2">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c r="AA822" s="61"/>
      <c r="AB822" s="61"/>
      <c r="AC822" s="61"/>
      <c r="AD822" s="61"/>
      <c r="AE822" s="61"/>
      <c r="AF822" s="61"/>
      <c r="AG822" s="61"/>
      <c r="AH822" s="107"/>
      <c r="AI822" s="61"/>
      <c r="AJ822" s="61"/>
      <c r="AK822" s="61"/>
      <c r="AL822" s="61"/>
      <c r="AM822" s="61"/>
      <c r="AN822" s="61"/>
      <c r="AO822" s="61"/>
      <c r="AP822" s="61"/>
      <c r="AQ822" s="61"/>
      <c r="AR822" s="61"/>
      <c r="AS822" s="61"/>
      <c r="AT822" s="61"/>
      <c r="AU822" s="61"/>
      <c r="AV822" s="61"/>
      <c r="AW822" s="61"/>
      <c r="AX822" s="61"/>
      <c r="AY822" s="61"/>
      <c r="AZ822" s="61"/>
      <c r="BA822" s="61"/>
      <c r="BB822" s="61"/>
      <c r="BC822" s="61"/>
      <c r="BD822" s="61"/>
      <c r="BE822" s="61"/>
      <c r="BF822" s="61"/>
      <c r="BG822" s="61"/>
      <c r="BH822" s="61"/>
      <c r="BI822" s="61"/>
      <c r="BJ822" s="61"/>
      <c r="BK822" s="61"/>
      <c r="BL822" s="61"/>
      <c r="BM822" s="61"/>
      <c r="BN822" s="61"/>
      <c r="BO822" s="61"/>
      <c r="BP822" s="61"/>
      <c r="BQ822" s="61"/>
      <c r="BR822" s="61"/>
      <c r="BS822" s="61"/>
      <c r="BT822" s="61"/>
      <c r="BU822" s="61"/>
      <c r="BV822" s="61"/>
      <c r="BW822" s="61"/>
      <c r="BX822" s="61"/>
      <c r="BY822" s="61"/>
      <c r="BZ822" s="61"/>
    </row>
    <row r="823" spans="1:78" ht="12.75" customHeight="1" x14ac:dyDescent="0.2">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c r="AA823" s="61"/>
      <c r="AB823" s="61"/>
      <c r="AC823" s="61"/>
      <c r="AD823" s="61"/>
      <c r="AE823" s="61"/>
      <c r="AF823" s="61"/>
      <c r="AG823" s="61"/>
      <c r="AH823" s="107"/>
      <c r="AI823" s="61"/>
      <c r="AJ823" s="61"/>
      <c r="AK823" s="61"/>
      <c r="AL823" s="61"/>
      <c r="AM823" s="61"/>
      <c r="AN823" s="61"/>
      <c r="AO823" s="61"/>
      <c r="AP823" s="61"/>
      <c r="AQ823" s="61"/>
      <c r="AR823" s="61"/>
      <c r="AS823" s="61"/>
      <c r="AT823" s="61"/>
      <c r="AU823" s="61"/>
      <c r="AV823" s="61"/>
      <c r="AW823" s="61"/>
      <c r="AX823" s="61"/>
      <c r="AY823" s="61"/>
      <c r="AZ823" s="61"/>
      <c r="BA823" s="61"/>
      <c r="BB823" s="61"/>
      <c r="BC823" s="61"/>
      <c r="BD823" s="61"/>
      <c r="BE823" s="61"/>
      <c r="BF823" s="61"/>
      <c r="BG823" s="61"/>
      <c r="BH823" s="61"/>
      <c r="BI823" s="61"/>
      <c r="BJ823" s="61"/>
      <c r="BK823" s="61"/>
      <c r="BL823" s="61"/>
      <c r="BM823" s="61"/>
      <c r="BN823" s="61"/>
      <c r="BO823" s="61"/>
      <c r="BP823" s="61"/>
      <c r="BQ823" s="61"/>
      <c r="BR823" s="61"/>
      <c r="BS823" s="61"/>
      <c r="BT823" s="61"/>
      <c r="BU823" s="61"/>
      <c r="BV823" s="61"/>
      <c r="BW823" s="61"/>
      <c r="BX823" s="61"/>
      <c r="BY823" s="61"/>
      <c r="BZ823" s="61"/>
    </row>
    <row r="824" spans="1:78" ht="12.75" customHeight="1" x14ac:dyDescent="0.2">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c r="AA824" s="61"/>
      <c r="AB824" s="61"/>
      <c r="AC824" s="61"/>
      <c r="AD824" s="61"/>
      <c r="AE824" s="61"/>
      <c r="AF824" s="61"/>
      <c r="AG824" s="61"/>
      <c r="AH824" s="107"/>
      <c r="AI824" s="61"/>
      <c r="AJ824" s="61"/>
      <c r="AK824" s="61"/>
      <c r="AL824" s="61"/>
      <c r="AM824" s="61"/>
      <c r="AN824" s="61"/>
      <c r="AO824" s="61"/>
      <c r="AP824" s="61"/>
      <c r="AQ824" s="61"/>
      <c r="AR824" s="61"/>
      <c r="AS824" s="61"/>
      <c r="AT824" s="61"/>
      <c r="AU824" s="61"/>
      <c r="AV824" s="61"/>
      <c r="AW824" s="61"/>
      <c r="AX824" s="61"/>
      <c r="AY824" s="61"/>
      <c r="AZ824" s="61"/>
      <c r="BA824" s="61"/>
      <c r="BB824" s="61"/>
      <c r="BC824" s="61"/>
      <c r="BD824" s="61"/>
      <c r="BE824" s="61"/>
      <c r="BF824" s="61"/>
      <c r="BG824" s="61"/>
      <c r="BH824" s="61"/>
      <c r="BI824" s="61"/>
      <c r="BJ824" s="61"/>
      <c r="BK824" s="61"/>
      <c r="BL824" s="61"/>
      <c r="BM824" s="61"/>
      <c r="BN824" s="61"/>
      <c r="BO824" s="61"/>
      <c r="BP824" s="61"/>
      <c r="BQ824" s="61"/>
      <c r="BR824" s="61"/>
      <c r="BS824" s="61"/>
      <c r="BT824" s="61"/>
      <c r="BU824" s="61"/>
      <c r="BV824" s="61"/>
      <c r="BW824" s="61"/>
      <c r="BX824" s="61"/>
      <c r="BY824" s="61"/>
      <c r="BZ824" s="61"/>
    </row>
    <row r="825" spans="1:78" ht="12.75" customHeight="1" x14ac:dyDescent="0.2">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c r="AA825" s="61"/>
      <c r="AB825" s="61"/>
      <c r="AC825" s="61"/>
      <c r="AD825" s="61"/>
      <c r="AE825" s="61"/>
      <c r="AF825" s="61"/>
      <c r="AG825" s="61"/>
      <c r="AH825" s="107"/>
      <c r="AI825" s="61"/>
      <c r="AJ825" s="61"/>
      <c r="AK825" s="61"/>
      <c r="AL825" s="61"/>
      <c r="AM825" s="61"/>
      <c r="AN825" s="61"/>
      <c r="AO825" s="61"/>
      <c r="AP825" s="61"/>
      <c r="AQ825" s="61"/>
      <c r="AR825" s="61"/>
      <c r="AS825" s="61"/>
      <c r="AT825" s="61"/>
      <c r="AU825" s="61"/>
      <c r="AV825" s="61"/>
      <c r="AW825" s="61"/>
      <c r="AX825" s="61"/>
      <c r="AY825" s="61"/>
      <c r="AZ825" s="61"/>
      <c r="BA825" s="61"/>
      <c r="BB825" s="61"/>
      <c r="BC825" s="61"/>
      <c r="BD825" s="61"/>
      <c r="BE825" s="61"/>
      <c r="BF825" s="61"/>
      <c r="BG825" s="61"/>
      <c r="BH825" s="61"/>
      <c r="BI825" s="61"/>
      <c r="BJ825" s="61"/>
      <c r="BK825" s="61"/>
      <c r="BL825" s="61"/>
      <c r="BM825" s="61"/>
      <c r="BN825" s="61"/>
      <c r="BO825" s="61"/>
      <c r="BP825" s="61"/>
      <c r="BQ825" s="61"/>
      <c r="BR825" s="61"/>
      <c r="BS825" s="61"/>
      <c r="BT825" s="61"/>
      <c r="BU825" s="61"/>
      <c r="BV825" s="61"/>
      <c r="BW825" s="61"/>
      <c r="BX825" s="61"/>
      <c r="BY825" s="61"/>
      <c r="BZ825" s="61"/>
    </row>
    <row r="826" spans="1:78" ht="12.75" customHeight="1" x14ac:dyDescent="0.2">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c r="AA826" s="61"/>
      <c r="AB826" s="61"/>
      <c r="AC826" s="61"/>
      <c r="AD826" s="61"/>
      <c r="AE826" s="61"/>
      <c r="AF826" s="61"/>
      <c r="AG826" s="61"/>
      <c r="AH826" s="107"/>
      <c r="AI826" s="61"/>
      <c r="AJ826" s="61"/>
      <c r="AK826" s="61"/>
      <c r="AL826" s="61"/>
      <c r="AM826" s="61"/>
      <c r="AN826" s="61"/>
      <c r="AO826" s="61"/>
      <c r="AP826" s="61"/>
      <c r="AQ826" s="61"/>
      <c r="AR826" s="61"/>
      <c r="AS826" s="61"/>
      <c r="AT826" s="61"/>
      <c r="AU826" s="61"/>
      <c r="AV826" s="61"/>
      <c r="AW826" s="61"/>
      <c r="AX826" s="61"/>
      <c r="AY826" s="61"/>
      <c r="AZ826" s="61"/>
      <c r="BA826" s="61"/>
      <c r="BB826" s="61"/>
      <c r="BC826" s="61"/>
      <c r="BD826" s="61"/>
      <c r="BE826" s="61"/>
      <c r="BF826" s="61"/>
      <c r="BG826" s="61"/>
      <c r="BH826" s="61"/>
      <c r="BI826" s="61"/>
      <c r="BJ826" s="61"/>
      <c r="BK826" s="61"/>
      <c r="BL826" s="61"/>
      <c r="BM826" s="61"/>
      <c r="BN826" s="61"/>
      <c r="BO826" s="61"/>
      <c r="BP826" s="61"/>
      <c r="BQ826" s="61"/>
      <c r="BR826" s="61"/>
      <c r="BS826" s="61"/>
      <c r="BT826" s="61"/>
      <c r="BU826" s="61"/>
      <c r="BV826" s="61"/>
      <c r="BW826" s="61"/>
      <c r="BX826" s="61"/>
      <c r="BY826" s="61"/>
      <c r="BZ826" s="61"/>
    </row>
    <row r="827" spans="1:78" ht="12.75" customHeight="1" x14ac:dyDescent="0.2">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c r="AA827" s="61"/>
      <c r="AB827" s="61"/>
      <c r="AC827" s="61"/>
      <c r="AD827" s="61"/>
      <c r="AE827" s="61"/>
      <c r="AF827" s="61"/>
      <c r="AG827" s="61"/>
      <c r="AH827" s="107"/>
      <c r="AI827" s="61"/>
      <c r="AJ827" s="61"/>
      <c r="AK827" s="61"/>
      <c r="AL827" s="61"/>
      <c r="AM827" s="61"/>
      <c r="AN827" s="61"/>
      <c r="AO827" s="61"/>
      <c r="AP827" s="61"/>
      <c r="AQ827" s="61"/>
      <c r="AR827" s="61"/>
      <c r="AS827" s="61"/>
      <c r="AT827" s="61"/>
      <c r="AU827" s="61"/>
      <c r="AV827" s="61"/>
      <c r="AW827" s="61"/>
      <c r="AX827" s="61"/>
      <c r="AY827" s="61"/>
      <c r="AZ827" s="61"/>
      <c r="BA827" s="61"/>
      <c r="BB827" s="61"/>
      <c r="BC827" s="61"/>
      <c r="BD827" s="61"/>
      <c r="BE827" s="61"/>
      <c r="BF827" s="61"/>
      <c r="BG827" s="61"/>
      <c r="BH827" s="61"/>
      <c r="BI827" s="61"/>
      <c r="BJ827" s="61"/>
      <c r="BK827" s="61"/>
      <c r="BL827" s="61"/>
      <c r="BM827" s="61"/>
      <c r="BN827" s="61"/>
      <c r="BO827" s="61"/>
      <c r="BP827" s="61"/>
      <c r="BQ827" s="61"/>
      <c r="BR827" s="61"/>
      <c r="BS827" s="61"/>
      <c r="BT827" s="61"/>
      <c r="BU827" s="61"/>
      <c r="BV827" s="61"/>
      <c r="BW827" s="61"/>
      <c r="BX827" s="61"/>
      <c r="BY827" s="61"/>
      <c r="BZ827" s="61"/>
    </row>
    <row r="828" spans="1:78" ht="12.75" customHeight="1" x14ac:dyDescent="0.2">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c r="AA828" s="61"/>
      <c r="AB828" s="61"/>
      <c r="AC828" s="61"/>
      <c r="AD828" s="61"/>
      <c r="AE828" s="61"/>
      <c r="AF828" s="61"/>
      <c r="AG828" s="61"/>
      <c r="AH828" s="107"/>
      <c r="AI828" s="61"/>
      <c r="AJ828" s="61"/>
      <c r="AK828" s="61"/>
      <c r="AL828" s="61"/>
      <c r="AM828" s="61"/>
      <c r="AN828" s="61"/>
      <c r="AO828" s="61"/>
      <c r="AP828" s="61"/>
      <c r="AQ828" s="61"/>
      <c r="AR828" s="61"/>
      <c r="AS828" s="61"/>
      <c r="AT828" s="61"/>
      <c r="AU828" s="61"/>
      <c r="AV828" s="61"/>
      <c r="AW828" s="61"/>
      <c r="AX828" s="61"/>
      <c r="AY828" s="61"/>
      <c r="AZ828" s="61"/>
      <c r="BA828" s="61"/>
      <c r="BB828" s="61"/>
      <c r="BC828" s="61"/>
      <c r="BD828" s="61"/>
      <c r="BE828" s="61"/>
      <c r="BF828" s="61"/>
      <c r="BG828" s="61"/>
      <c r="BH828" s="61"/>
      <c r="BI828" s="61"/>
      <c r="BJ828" s="61"/>
      <c r="BK828" s="61"/>
      <c r="BL828" s="61"/>
      <c r="BM828" s="61"/>
      <c r="BN828" s="61"/>
      <c r="BO828" s="61"/>
      <c r="BP828" s="61"/>
      <c r="BQ828" s="61"/>
      <c r="BR828" s="61"/>
      <c r="BS828" s="61"/>
      <c r="BT828" s="61"/>
      <c r="BU828" s="61"/>
      <c r="BV828" s="61"/>
      <c r="BW828" s="61"/>
      <c r="BX828" s="61"/>
      <c r="BY828" s="61"/>
      <c r="BZ828" s="61"/>
    </row>
    <row r="829" spans="1:78" ht="12.75" customHeight="1" x14ac:dyDescent="0.2">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c r="AA829" s="61"/>
      <c r="AB829" s="61"/>
      <c r="AC829" s="61"/>
      <c r="AD829" s="61"/>
      <c r="AE829" s="61"/>
      <c r="AF829" s="61"/>
      <c r="AG829" s="61"/>
      <c r="AH829" s="107"/>
      <c r="AI829" s="61"/>
      <c r="AJ829" s="61"/>
      <c r="AK829" s="61"/>
      <c r="AL829" s="61"/>
      <c r="AM829" s="61"/>
      <c r="AN829" s="61"/>
      <c r="AO829" s="61"/>
      <c r="AP829" s="61"/>
      <c r="AQ829" s="61"/>
      <c r="AR829" s="61"/>
      <c r="AS829" s="61"/>
      <c r="AT829" s="61"/>
      <c r="AU829" s="61"/>
      <c r="AV829" s="61"/>
      <c r="AW829" s="61"/>
      <c r="AX829" s="61"/>
      <c r="AY829" s="61"/>
      <c r="AZ829" s="61"/>
      <c r="BA829" s="61"/>
      <c r="BB829" s="61"/>
      <c r="BC829" s="61"/>
      <c r="BD829" s="61"/>
      <c r="BE829" s="61"/>
      <c r="BF829" s="61"/>
      <c r="BG829" s="61"/>
      <c r="BH829" s="61"/>
      <c r="BI829" s="61"/>
      <c r="BJ829" s="61"/>
      <c r="BK829" s="61"/>
      <c r="BL829" s="61"/>
      <c r="BM829" s="61"/>
      <c r="BN829" s="61"/>
      <c r="BO829" s="61"/>
      <c r="BP829" s="61"/>
      <c r="BQ829" s="61"/>
      <c r="BR829" s="61"/>
      <c r="BS829" s="61"/>
      <c r="BT829" s="61"/>
      <c r="BU829" s="61"/>
      <c r="BV829" s="61"/>
      <c r="BW829" s="61"/>
      <c r="BX829" s="61"/>
      <c r="BY829" s="61"/>
      <c r="BZ829" s="61"/>
    </row>
    <row r="830" spans="1:78" ht="12.75" customHeight="1" x14ac:dyDescent="0.2">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c r="AA830" s="61"/>
      <c r="AB830" s="61"/>
      <c r="AC830" s="61"/>
      <c r="AD830" s="61"/>
      <c r="AE830" s="61"/>
      <c r="AF830" s="61"/>
      <c r="AG830" s="61"/>
      <c r="AH830" s="107"/>
      <c r="AI830" s="61"/>
      <c r="AJ830" s="61"/>
      <c r="AK830" s="61"/>
      <c r="AL830" s="61"/>
      <c r="AM830" s="61"/>
      <c r="AN830" s="61"/>
      <c r="AO830" s="61"/>
      <c r="AP830" s="61"/>
      <c r="AQ830" s="61"/>
      <c r="AR830" s="61"/>
      <c r="AS830" s="61"/>
      <c r="AT830" s="61"/>
      <c r="AU830" s="61"/>
      <c r="AV830" s="61"/>
      <c r="AW830" s="61"/>
      <c r="AX830" s="61"/>
      <c r="AY830" s="61"/>
      <c r="AZ830" s="61"/>
      <c r="BA830" s="61"/>
      <c r="BB830" s="61"/>
      <c r="BC830" s="61"/>
      <c r="BD830" s="61"/>
      <c r="BE830" s="61"/>
      <c r="BF830" s="61"/>
      <c r="BG830" s="61"/>
      <c r="BH830" s="61"/>
      <c r="BI830" s="61"/>
      <c r="BJ830" s="61"/>
      <c r="BK830" s="61"/>
      <c r="BL830" s="61"/>
      <c r="BM830" s="61"/>
      <c r="BN830" s="61"/>
      <c r="BO830" s="61"/>
      <c r="BP830" s="61"/>
      <c r="BQ830" s="61"/>
      <c r="BR830" s="61"/>
      <c r="BS830" s="61"/>
      <c r="BT830" s="61"/>
      <c r="BU830" s="61"/>
      <c r="BV830" s="61"/>
      <c r="BW830" s="61"/>
      <c r="BX830" s="61"/>
      <c r="BY830" s="61"/>
      <c r="BZ830" s="61"/>
    </row>
    <row r="831" spans="1:78" ht="12.75" customHeight="1" x14ac:dyDescent="0.2">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c r="AA831" s="61"/>
      <c r="AB831" s="61"/>
      <c r="AC831" s="61"/>
      <c r="AD831" s="61"/>
      <c r="AE831" s="61"/>
      <c r="AF831" s="61"/>
      <c r="AG831" s="61"/>
      <c r="AH831" s="107"/>
      <c r="AI831" s="61"/>
      <c r="AJ831" s="61"/>
      <c r="AK831" s="61"/>
      <c r="AL831" s="61"/>
      <c r="AM831" s="61"/>
      <c r="AN831" s="61"/>
      <c r="AO831" s="61"/>
      <c r="AP831" s="61"/>
      <c r="AQ831" s="61"/>
      <c r="AR831" s="61"/>
      <c r="AS831" s="61"/>
      <c r="AT831" s="61"/>
      <c r="AU831" s="61"/>
      <c r="AV831" s="61"/>
      <c r="AW831" s="61"/>
      <c r="AX831" s="61"/>
      <c r="AY831" s="61"/>
      <c r="AZ831" s="61"/>
      <c r="BA831" s="61"/>
      <c r="BB831" s="61"/>
      <c r="BC831" s="61"/>
      <c r="BD831" s="61"/>
      <c r="BE831" s="61"/>
      <c r="BF831" s="61"/>
      <c r="BG831" s="61"/>
      <c r="BH831" s="61"/>
      <c r="BI831" s="61"/>
      <c r="BJ831" s="61"/>
      <c r="BK831" s="61"/>
      <c r="BL831" s="61"/>
      <c r="BM831" s="61"/>
      <c r="BN831" s="61"/>
      <c r="BO831" s="61"/>
      <c r="BP831" s="61"/>
      <c r="BQ831" s="61"/>
      <c r="BR831" s="61"/>
      <c r="BS831" s="61"/>
      <c r="BT831" s="61"/>
      <c r="BU831" s="61"/>
      <c r="BV831" s="61"/>
      <c r="BW831" s="61"/>
      <c r="BX831" s="61"/>
      <c r="BY831" s="61"/>
      <c r="BZ831" s="61"/>
    </row>
    <row r="832" spans="1:78" ht="12.75" customHeight="1" x14ac:dyDescent="0.2">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c r="AA832" s="61"/>
      <c r="AB832" s="61"/>
      <c r="AC832" s="61"/>
      <c r="AD832" s="61"/>
      <c r="AE832" s="61"/>
      <c r="AF832" s="61"/>
      <c r="AG832" s="61"/>
      <c r="AH832" s="107"/>
      <c r="AI832" s="61"/>
      <c r="AJ832" s="61"/>
      <c r="AK832" s="61"/>
      <c r="AL832" s="61"/>
      <c r="AM832" s="61"/>
      <c r="AN832" s="61"/>
      <c r="AO832" s="61"/>
      <c r="AP832" s="61"/>
      <c r="AQ832" s="61"/>
      <c r="AR832" s="61"/>
      <c r="AS832" s="61"/>
      <c r="AT832" s="61"/>
      <c r="AU832" s="61"/>
      <c r="AV832" s="61"/>
      <c r="AW832" s="61"/>
      <c r="AX832" s="61"/>
      <c r="AY832" s="61"/>
      <c r="AZ832" s="61"/>
      <c r="BA832" s="61"/>
      <c r="BB832" s="61"/>
      <c r="BC832" s="61"/>
      <c r="BD832" s="61"/>
      <c r="BE832" s="61"/>
      <c r="BF832" s="61"/>
      <c r="BG832" s="61"/>
      <c r="BH832" s="61"/>
      <c r="BI832" s="61"/>
      <c r="BJ832" s="61"/>
      <c r="BK832" s="61"/>
      <c r="BL832" s="61"/>
      <c r="BM832" s="61"/>
      <c r="BN832" s="61"/>
      <c r="BO832" s="61"/>
      <c r="BP832" s="61"/>
      <c r="BQ832" s="61"/>
      <c r="BR832" s="61"/>
      <c r="BS832" s="61"/>
      <c r="BT832" s="61"/>
      <c r="BU832" s="61"/>
      <c r="BV832" s="61"/>
      <c r="BW832" s="61"/>
      <c r="BX832" s="61"/>
      <c r="BY832" s="61"/>
      <c r="BZ832" s="61"/>
    </row>
    <row r="833" spans="1:78" ht="12.75" customHeight="1" x14ac:dyDescent="0.2">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c r="AA833" s="61"/>
      <c r="AB833" s="61"/>
      <c r="AC833" s="61"/>
      <c r="AD833" s="61"/>
      <c r="AE833" s="61"/>
      <c r="AF833" s="61"/>
      <c r="AG833" s="61"/>
      <c r="AH833" s="107"/>
      <c r="AI833" s="61"/>
      <c r="AJ833" s="61"/>
      <c r="AK833" s="61"/>
      <c r="AL833" s="61"/>
      <c r="AM833" s="61"/>
      <c r="AN833" s="61"/>
      <c r="AO833" s="61"/>
      <c r="AP833" s="61"/>
      <c r="AQ833" s="61"/>
      <c r="AR833" s="61"/>
      <c r="AS833" s="61"/>
      <c r="AT833" s="61"/>
      <c r="AU833" s="61"/>
      <c r="AV833" s="61"/>
      <c r="AW833" s="61"/>
      <c r="AX833" s="61"/>
      <c r="AY833" s="61"/>
      <c r="AZ833" s="61"/>
      <c r="BA833" s="61"/>
      <c r="BB833" s="61"/>
      <c r="BC833" s="61"/>
      <c r="BD833" s="61"/>
      <c r="BE833" s="61"/>
      <c r="BF833" s="61"/>
      <c r="BG833" s="61"/>
      <c r="BH833" s="61"/>
      <c r="BI833" s="61"/>
      <c r="BJ833" s="61"/>
      <c r="BK833" s="61"/>
      <c r="BL833" s="61"/>
      <c r="BM833" s="61"/>
      <c r="BN833" s="61"/>
      <c r="BO833" s="61"/>
      <c r="BP833" s="61"/>
      <c r="BQ833" s="61"/>
      <c r="BR833" s="61"/>
      <c r="BS833" s="61"/>
      <c r="BT833" s="61"/>
      <c r="BU833" s="61"/>
      <c r="BV833" s="61"/>
      <c r="BW833" s="61"/>
      <c r="BX833" s="61"/>
      <c r="BY833" s="61"/>
      <c r="BZ833" s="61"/>
    </row>
    <row r="834" spans="1:78" ht="12.75" customHeight="1" x14ac:dyDescent="0.2">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c r="AA834" s="61"/>
      <c r="AB834" s="61"/>
      <c r="AC834" s="61"/>
      <c r="AD834" s="61"/>
      <c r="AE834" s="61"/>
      <c r="AF834" s="61"/>
      <c r="AG834" s="61"/>
      <c r="AH834" s="107"/>
      <c r="AI834" s="61"/>
      <c r="AJ834" s="61"/>
      <c r="AK834" s="61"/>
      <c r="AL834" s="61"/>
      <c r="AM834" s="61"/>
      <c r="AN834" s="61"/>
      <c r="AO834" s="61"/>
      <c r="AP834" s="61"/>
      <c r="AQ834" s="61"/>
      <c r="AR834" s="61"/>
      <c r="AS834" s="61"/>
      <c r="AT834" s="61"/>
      <c r="AU834" s="61"/>
      <c r="AV834" s="61"/>
      <c r="AW834" s="61"/>
      <c r="AX834" s="61"/>
      <c r="AY834" s="61"/>
      <c r="AZ834" s="61"/>
      <c r="BA834" s="61"/>
      <c r="BB834" s="61"/>
      <c r="BC834" s="61"/>
      <c r="BD834" s="61"/>
      <c r="BE834" s="61"/>
      <c r="BF834" s="61"/>
      <c r="BG834" s="61"/>
      <c r="BH834" s="61"/>
      <c r="BI834" s="61"/>
      <c r="BJ834" s="61"/>
      <c r="BK834" s="61"/>
      <c r="BL834" s="61"/>
      <c r="BM834" s="61"/>
      <c r="BN834" s="61"/>
      <c r="BO834" s="61"/>
      <c r="BP834" s="61"/>
      <c r="BQ834" s="61"/>
      <c r="BR834" s="61"/>
      <c r="BS834" s="61"/>
      <c r="BT834" s="61"/>
      <c r="BU834" s="61"/>
      <c r="BV834" s="61"/>
      <c r="BW834" s="61"/>
      <c r="BX834" s="61"/>
      <c r="BY834" s="61"/>
      <c r="BZ834" s="61"/>
    </row>
    <row r="835" spans="1:78" ht="12.75" customHeight="1" x14ac:dyDescent="0.2">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c r="AC835" s="61"/>
      <c r="AD835" s="61"/>
      <c r="AE835" s="61"/>
      <c r="AF835" s="61"/>
      <c r="AG835" s="61"/>
      <c r="AH835" s="107"/>
      <c r="AI835" s="61"/>
      <c r="AJ835" s="61"/>
      <c r="AK835" s="61"/>
      <c r="AL835" s="61"/>
      <c r="AM835" s="61"/>
      <c r="AN835" s="61"/>
      <c r="AO835" s="61"/>
      <c r="AP835" s="61"/>
      <c r="AQ835" s="61"/>
      <c r="AR835" s="61"/>
      <c r="AS835" s="61"/>
      <c r="AT835" s="61"/>
      <c r="AU835" s="61"/>
      <c r="AV835" s="61"/>
      <c r="AW835" s="61"/>
      <c r="AX835" s="61"/>
      <c r="AY835" s="61"/>
      <c r="AZ835" s="61"/>
      <c r="BA835" s="61"/>
      <c r="BB835" s="61"/>
      <c r="BC835" s="61"/>
      <c r="BD835" s="61"/>
      <c r="BE835" s="61"/>
      <c r="BF835" s="61"/>
      <c r="BG835" s="61"/>
      <c r="BH835" s="61"/>
      <c r="BI835" s="61"/>
      <c r="BJ835" s="61"/>
      <c r="BK835" s="61"/>
      <c r="BL835" s="61"/>
      <c r="BM835" s="61"/>
      <c r="BN835" s="61"/>
      <c r="BO835" s="61"/>
      <c r="BP835" s="61"/>
      <c r="BQ835" s="61"/>
      <c r="BR835" s="61"/>
      <c r="BS835" s="61"/>
      <c r="BT835" s="61"/>
      <c r="BU835" s="61"/>
      <c r="BV835" s="61"/>
      <c r="BW835" s="61"/>
      <c r="BX835" s="61"/>
      <c r="BY835" s="61"/>
      <c r="BZ835" s="61"/>
    </row>
    <row r="836" spans="1:78" ht="12.75" customHeight="1" x14ac:dyDescent="0.2">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c r="AA836" s="61"/>
      <c r="AB836" s="61"/>
      <c r="AC836" s="61"/>
      <c r="AD836" s="61"/>
      <c r="AE836" s="61"/>
      <c r="AF836" s="61"/>
      <c r="AG836" s="61"/>
      <c r="AH836" s="107"/>
      <c r="AI836" s="61"/>
      <c r="AJ836" s="61"/>
      <c r="AK836" s="61"/>
      <c r="AL836" s="61"/>
      <c r="AM836" s="61"/>
      <c r="AN836" s="61"/>
      <c r="AO836" s="61"/>
      <c r="AP836" s="61"/>
      <c r="AQ836" s="61"/>
      <c r="AR836" s="61"/>
      <c r="AS836" s="61"/>
      <c r="AT836" s="61"/>
      <c r="AU836" s="61"/>
      <c r="AV836" s="61"/>
      <c r="AW836" s="61"/>
      <c r="AX836" s="61"/>
      <c r="AY836" s="61"/>
      <c r="AZ836" s="61"/>
      <c r="BA836" s="61"/>
      <c r="BB836" s="61"/>
      <c r="BC836" s="61"/>
      <c r="BD836" s="61"/>
      <c r="BE836" s="61"/>
      <c r="BF836" s="61"/>
      <c r="BG836" s="61"/>
      <c r="BH836" s="61"/>
      <c r="BI836" s="61"/>
      <c r="BJ836" s="61"/>
      <c r="BK836" s="61"/>
      <c r="BL836" s="61"/>
      <c r="BM836" s="61"/>
      <c r="BN836" s="61"/>
      <c r="BO836" s="61"/>
      <c r="BP836" s="61"/>
      <c r="BQ836" s="61"/>
      <c r="BR836" s="61"/>
      <c r="BS836" s="61"/>
      <c r="BT836" s="61"/>
      <c r="BU836" s="61"/>
      <c r="BV836" s="61"/>
      <c r="BW836" s="61"/>
      <c r="BX836" s="61"/>
      <c r="BY836" s="61"/>
      <c r="BZ836" s="61"/>
    </row>
    <row r="837" spans="1:78" ht="12.75" customHeight="1" x14ac:dyDescent="0.2">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c r="AA837" s="61"/>
      <c r="AB837" s="61"/>
      <c r="AC837" s="61"/>
      <c r="AD837" s="61"/>
      <c r="AE837" s="61"/>
      <c r="AF837" s="61"/>
      <c r="AG837" s="61"/>
      <c r="AH837" s="107"/>
      <c r="AI837" s="61"/>
      <c r="AJ837" s="61"/>
      <c r="AK837" s="61"/>
      <c r="AL837" s="61"/>
      <c r="AM837" s="61"/>
      <c r="AN837" s="61"/>
      <c r="AO837" s="61"/>
      <c r="AP837" s="61"/>
      <c r="AQ837" s="61"/>
      <c r="AR837" s="61"/>
      <c r="AS837" s="61"/>
      <c r="AT837" s="61"/>
      <c r="AU837" s="61"/>
      <c r="AV837" s="61"/>
      <c r="AW837" s="61"/>
      <c r="AX837" s="61"/>
      <c r="AY837" s="61"/>
      <c r="AZ837" s="61"/>
      <c r="BA837" s="61"/>
      <c r="BB837" s="61"/>
      <c r="BC837" s="61"/>
      <c r="BD837" s="61"/>
      <c r="BE837" s="61"/>
      <c r="BF837" s="61"/>
      <c r="BG837" s="61"/>
      <c r="BH837" s="61"/>
      <c r="BI837" s="61"/>
      <c r="BJ837" s="61"/>
      <c r="BK837" s="61"/>
      <c r="BL837" s="61"/>
      <c r="BM837" s="61"/>
      <c r="BN837" s="61"/>
      <c r="BO837" s="61"/>
      <c r="BP837" s="61"/>
      <c r="BQ837" s="61"/>
      <c r="BR837" s="61"/>
      <c r="BS837" s="61"/>
      <c r="BT837" s="61"/>
      <c r="BU837" s="61"/>
      <c r="BV837" s="61"/>
      <c r="BW837" s="61"/>
      <c r="BX837" s="61"/>
      <c r="BY837" s="61"/>
      <c r="BZ837" s="61"/>
    </row>
    <row r="838" spans="1:78" ht="12.75" customHeight="1" x14ac:dyDescent="0.2">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c r="AA838" s="61"/>
      <c r="AB838" s="61"/>
      <c r="AC838" s="61"/>
      <c r="AD838" s="61"/>
      <c r="AE838" s="61"/>
      <c r="AF838" s="61"/>
      <c r="AG838" s="61"/>
      <c r="AH838" s="107"/>
      <c r="AI838" s="61"/>
      <c r="AJ838" s="61"/>
      <c r="AK838" s="61"/>
      <c r="AL838" s="61"/>
      <c r="AM838" s="61"/>
      <c r="AN838" s="61"/>
      <c r="AO838" s="61"/>
      <c r="AP838" s="61"/>
      <c r="AQ838" s="61"/>
      <c r="AR838" s="61"/>
      <c r="AS838" s="61"/>
      <c r="AT838" s="61"/>
      <c r="AU838" s="61"/>
      <c r="AV838" s="61"/>
      <c r="AW838" s="61"/>
      <c r="AX838" s="61"/>
      <c r="AY838" s="61"/>
      <c r="AZ838" s="61"/>
      <c r="BA838" s="61"/>
      <c r="BB838" s="61"/>
      <c r="BC838" s="61"/>
      <c r="BD838" s="61"/>
      <c r="BE838" s="61"/>
      <c r="BF838" s="61"/>
      <c r="BG838" s="61"/>
      <c r="BH838" s="61"/>
      <c r="BI838" s="61"/>
      <c r="BJ838" s="61"/>
      <c r="BK838" s="61"/>
      <c r="BL838" s="61"/>
      <c r="BM838" s="61"/>
      <c r="BN838" s="61"/>
      <c r="BO838" s="61"/>
      <c r="BP838" s="61"/>
      <c r="BQ838" s="61"/>
      <c r="BR838" s="61"/>
      <c r="BS838" s="61"/>
      <c r="BT838" s="61"/>
      <c r="BU838" s="61"/>
      <c r="BV838" s="61"/>
      <c r="BW838" s="61"/>
      <c r="BX838" s="61"/>
      <c r="BY838" s="61"/>
      <c r="BZ838" s="61"/>
    </row>
    <row r="839" spans="1:78" ht="12.75" customHeight="1" x14ac:dyDescent="0.2">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c r="AA839" s="61"/>
      <c r="AB839" s="61"/>
      <c r="AC839" s="61"/>
      <c r="AD839" s="61"/>
      <c r="AE839" s="61"/>
      <c r="AF839" s="61"/>
      <c r="AG839" s="61"/>
      <c r="AH839" s="107"/>
      <c r="AI839" s="61"/>
      <c r="AJ839" s="61"/>
      <c r="AK839" s="61"/>
      <c r="AL839" s="61"/>
      <c r="AM839" s="61"/>
      <c r="AN839" s="61"/>
      <c r="AO839" s="61"/>
      <c r="AP839" s="61"/>
      <c r="AQ839" s="61"/>
      <c r="AR839" s="61"/>
      <c r="AS839" s="61"/>
      <c r="AT839" s="61"/>
      <c r="AU839" s="61"/>
      <c r="AV839" s="61"/>
      <c r="AW839" s="61"/>
      <c r="AX839" s="61"/>
      <c r="AY839" s="61"/>
      <c r="AZ839" s="61"/>
      <c r="BA839" s="61"/>
      <c r="BB839" s="61"/>
      <c r="BC839" s="61"/>
      <c r="BD839" s="61"/>
      <c r="BE839" s="61"/>
      <c r="BF839" s="61"/>
      <c r="BG839" s="61"/>
      <c r="BH839" s="61"/>
      <c r="BI839" s="61"/>
      <c r="BJ839" s="61"/>
      <c r="BK839" s="61"/>
      <c r="BL839" s="61"/>
      <c r="BM839" s="61"/>
      <c r="BN839" s="61"/>
      <c r="BO839" s="61"/>
      <c r="BP839" s="61"/>
      <c r="BQ839" s="61"/>
      <c r="BR839" s="61"/>
      <c r="BS839" s="61"/>
      <c r="BT839" s="61"/>
      <c r="BU839" s="61"/>
      <c r="BV839" s="61"/>
      <c r="BW839" s="61"/>
      <c r="BX839" s="61"/>
      <c r="BY839" s="61"/>
      <c r="BZ839" s="61"/>
    </row>
    <row r="840" spans="1:78" ht="12.75" customHeight="1" x14ac:dyDescent="0.2">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c r="AA840" s="61"/>
      <c r="AB840" s="61"/>
      <c r="AC840" s="61"/>
      <c r="AD840" s="61"/>
      <c r="AE840" s="61"/>
      <c r="AF840" s="61"/>
      <c r="AG840" s="61"/>
      <c r="AH840" s="107"/>
      <c r="AI840" s="61"/>
      <c r="AJ840" s="61"/>
      <c r="AK840" s="61"/>
      <c r="AL840" s="61"/>
      <c r="AM840" s="61"/>
      <c r="AN840" s="61"/>
      <c r="AO840" s="61"/>
      <c r="AP840" s="61"/>
      <c r="AQ840" s="61"/>
      <c r="AR840" s="61"/>
      <c r="AS840" s="61"/>
      <c r="AT840" s="61"/>
      <c r="AU840" s="61"/>
      <c r="AV840" s="61"/>
      <c r="AW840" s="61"/>
      <c r="AX840" s="61"/>
      <c r="AY840" s="61"/>
      <c r="AZ840" s="61"/>
      <c r="BA840" s="61"/>
      <c r="BB840" s="61"/>
      <c r="BC840" s="61"/>
      <c r="BD840" s="61"/>
      <c r="BE840" s="61"/>
      <c r="BF840" s="61"/>
      <c r="BG840" s="61"/>
      <c r="BH840" s="61"/>
      <c r="BI840" s="61"/>
      <c r="BJ840" s="61"/>
      <c r="BK840" s="61"/>
      <c r="BL840" s="61"/>
      <c r="BM840" s="61"/>
      <c r="BN840" s="61"/>
      <c r="BO840" s="61"/>
      <c r="BP840" s="61"/>
      <c r="BQ840" s="61"/>
      <c r="BR840" s="61"/>
      <c r="BS840" s="61"/>
      <c r="BT840" s="61"/>
      <c r="BU840" s="61"/>
      <c r="BV840" s="61"/>
      <c r="BW840" s="61"/>
      <c r="BX840" s="61"/>
      <c r="BY840" s="61"/>
      <c r="BZ840" s="61"/>
    </row>
    <row r="841" spans="1:78" ht="12.75" customHeight="1" x14ac:dyDescent="0.2">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c r="AA841" s="61"/>
      <c r="AB841" s="61"/>
      <c r="AC841" s="61"/>
      <c r="AD841" s="61"/>
      <c r="AE841" s="61"/>
      <c r="AF841" s="61"/>
      <c r="AG841" s="61"/>
      <c r="AH841" s="107"/>
      <c r="AI841" s="61"/>
      <c r="AJ841" s="61"/>
      <c r="AK841" s="61"/>
      <c r="AL841" s="61"/>
      <c r="AM841" s="61"/>
      <c r="AN841" s="61"/>
      <c r="AO841" s="61"/>
      <c r="AP841" s="61"/>
      <c r="AQ841" s="61"/>
      <c r="AR841" s="61"/>
      <c r="AS841" s="61"/>
      <c r="AT841" s="61"/>
      <c r="AU841" s="61"/>
      <c r="AV841" s="61"/>
      <c r="AW841" s="61"/>
      <c r="AX841" s="61"/>
      <c r="AY841" s="61"/>
      <c r="AZ841" s="61"/>
      <c r="BA841" s="61"/>
      <c r="BB841" s="61"/>
      <c r="BC841" s="61"/>
      <c r="BD841" s="61"/>
      <c r="BE841" s="61"/>
      <c r="BF841" s="61"/>
      <c r="BG841" s="61"/>
      <c r="BH841" s="61"/>
      <c r="BI841" s="61"/>
      <c r="BJ841" s="61"/>
      <c r="BK841" s="61"/>
      <c r="BL841" s="61"/>
      <c r="BM841" s="61"/>
      <c r="BN841" s="61"/>
      <c r="BO841" s="61"/>
      <c r="BP841" s="61"/>
      <c r="BQ841" s="61"/>
      <c r="BR841" s="61"/>
      <c r="BS841" s="61"/>
      <c r="BT841" s="61"/>
      <c r="BU841" s="61"/>
      <c r="BV841" s="61"/>
      <c r="BW841" s="61"/>
      <c r="BX841" s="61"/>
      <c r="BY841" s="61"/>
      <c r="BZ841" s="61"/>
    </row>
    <row r="842" spans="1:78" ht="12.75" customHeight="1" x14ac:dyDescent="0.2">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c r="AA842" s="61"/>
      <c r="AB842" s="61"/>
      <c r="AC842" s="61"/>
      <c r="AD842" s="61"/>
      <c r="AE842" s="61"/>
      <c r="AF842" s="61"/>
      <c r="AG842" s="61"/>
      <c r="AH842" s="107"/>
      <c r="AI842" s="61"/>
      <c r="AJ842" s="61"/>
      <c r="AK842" s="61"/>
      <c r="AL842" s="61"/>
      <c r="AM842" s="61"/>
      <c r="AN842" s="61"/>
      <c r="AO842" s="61"/>
      <c r="AP842" s="61"/>
      <c r="AQ842" s="61"/>
      <c r="AR842" s="61"/>
      <c r="AS842" s="61"/>
      <c r="AT842" s="61"/>
      <c r="AU842" s="61"/>
      <c r="AV842" s="61"/>
      <c r="AW842" s="61"/>
      <c r="AX842" s="61"/>
      <c r="AY842" s="61"/>
      <c r="AZ842" s="61"/>
      <c r="BA842" s="61"/>
      <c r="BB842" s="61"/>
      <c r="BC842" s="61"/>
      <c r="BD842" s="61"/>
      <c r="BE842" s="61"/>
      <c r="BF842" s="61"/>
      <c r="BG842" s="61"/>
      <c r="BH842" s="61"/>
      <c r="BI842" s="61"/>
      <c r="BJ842" s="61"/>
      <c r="BK842" s="61"/>
      <c r="BL842" s="61"/>
      <c r="BM842" s="61"/>
      <c r="BN842" s="61"/>
      <c r="BO842" s="61"/>
      <c r="BP842" s="61"/>
      <c r="BQ842" s="61"/>
      <c r="BR842" s="61"/>
      <c r="BS842" s="61"/>
      <c r="BT842" s="61"/>
      <c r="BU842" s="61"/>
      <c r="BV842" s="61"/>
      <c r="BW842" s="61"/>
      <c r="BX842" s="61"/>
      <c r="BY842" s="61"/>
      <c r="BZ842" s="61"/>
    </row>
    <row r="843" spans="1:78" ht="12.75" customHeight="1" x14ac:dyDescent="0.2">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c r="AA843" s="61"/>
      <c r="AB843" s="61"/>
      <c r="AC843" s="61"/>
      <c r="AD843" s="61"/>
      <c r="AE843" s="61"/>
      <c r="AF843" s="61"/>
      <c r="AG843" s="61"/>
      <c r="AH843" s="107"/>
      <c r="AI843" s="61"/>
      <c r="AJ843" s="61"/>
      <c r="AK843" s="61"/>
      <c r="AL843" s="61"/>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61"/>
      <c r="BI843" s="61"/>
      <c r="BJ843" s="61"/>
      <c r="BK843" s="61"/>
      <c r="BL843" s="61"/>
      <c r="BM843" s="61"/>
      <c r="BN843" s="61"/>
      <c r="BO843" s="61"/>
      <c r="BP843" s="61"/>
      <c r="BQ843" s="61"/>
      <c r="BR843" s="61"/>
      <c r="BS843" s="61"/>
      <c r="BT843" s="61"/>
      <c r="BU843" s="61"/>
      <c r="BV843" s="61"/>
      <c r="BW843" s="61"/>
      <c r="BX843" s="61"/>
      <c r="BY843" s="61"/>
      <c r="BZ843" s="61"/>
    </row>
    <row r="844" spans="1:78" ht="12.75" customHeight="1" x14ac:dyDescent="0.2">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c r="AA844" s="61"/>
      <c r="AB844" s="61"/>
      <c r="AC844" s="61"/>
      <c r="AD844" s="61"/>
      <c r="AE844" s="61"/>
      <c r="AF844" s="61"/>
      <c r="AG844" s="61"/>
      <c r="AH844" s="107"/>
      <c r="AI844" s="61"/>
      <c r="AJ844" s="61"/>
      <c r="AK844" s="61"/>
      <c r="AL844" s="61"/>
      <c r="AM844" s="61"/>
      <c r="AN844" s="61"/>
      <c r="AO844" s="61"/>
      <c r="AP844" s="61"/>
      <c r="AQ844" s="61"/>
      <c r="AR844" s="61"/>
      <c r="AS844" s="61"/>
      <c r="AT844" s="61"/>
      <c r="AU844" s="61"/>
      <c r="AV844" s="61"/>
      <c r="AW844" s="61"/>
      <c r="AX844" s="61"/>
      <c r="AY844" s="61"/>
      <c r="AZ844" s="61"/>
      <c r="BA844" s="61"/>
      <c r="BB844" s="61"/>
      <c r="BC844" s="61"/>
      <c r="BD844" s="61"/>
      <c r="BE844" s="61"/>
      <c r="BF844" s="61"/>
      <c r="BG844" s="61"/>
      <c r="BH844" s="61"/>
      <c r="BI844" s="61"/>
      <c r="BJ844" s="61"/>
      <c r="BK844" s="61"/>
      <c r="BL844" s="61"/>
      <c r="BM844" s="61"/>
      <c r="BN844" s="61"/>
      <c r="BO844" s="61"/>
      <c r="BP844" s="61"/>
      <c r="BQ844" s="61"/>
      <c r="BR844" s="61"/>
      <c r="BS844" s="61"/>
      <c r="BT844" s="61"/>
      <c r="BU844" s="61"/>
      <c r="BV844" s="61"/>
      <c r="BW844" s="61"/>
      <c r="BX844" s="61"/>
      <c r="BY844" s="61"/>
      <c r="BZ844" s="61"/>
    </row>
    <row r="845" spans="1:78" ht="12.75" customHeight="1" x14ac:dyDescent="0.2">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c r="AA845" s="61"/>
      <c r="AB845" s="61"/>
      <c r="AC845" s="61"/>
      <c r="AD845" s="61"/>
      <c r="AE845" s="61"/>
      <c r="AF845" s="61"/>
      <c r="AG845" s="61"/>
      <c r="AH845" s="107"/>
      <c r="AI845" s="61"/>
      <c r="AJ845" s="61"/>
      <c r="AK845" s="61"/>
      <c r="AL845" s="61"/>
      <c r="AM845" s="61"/>
      <c r="AN845" s="61"/>
      <c r="AO845" s="61"/>
      <c r="AP845" s="61"/>
      <c r="AQ845" s="61"/>
      <c r="AR845" s="61"/>
      <c r="AS845" s="61"/>
      <c r="AT845" s="61"/>
      <c r="AU845" s="61"/>
      <c r="AV845" s="61"/>
      <c r="AW845" s="61"/>
      <c r="AX845" s="61"/>
      <c r="AY845" s="61"/>
      <c r="AZ845" s="61"/>
      <c r="BA845" s="61"/>
      <c r="BB845" s="61"/>
      <c r="BC845" s="61"/>
      <c r="BD845" s="61"/>
      <c r="BE845" s="61"/>
      <c r="BF845" s="61"/>
      <c r="BG845" s="61"/>
      <c r="BH845" s="61"/>
      <c r="BI845" s="61"/>
      <c r="BJ845" s="61"/>
      <c r="BK845" s="61"/>
      <c r="BL845" s="61"/>
      <c r="BM845" s="61"/>
      <c r="BN845" s="61"/>
      <c r="BO845" s="61"/>
      <c r="BP845" s="61"/>
      <c r="BQ845" s="61"/>
      <c r="BR845" s="61"/>
      <c r="BS845" s="61"/>
      <c r="BT845" s="61"/>
      <c r="BU845" s="61"/>
      <c r="BV845" s="61"/>
      <c r="BW845" s="61"/>
      <c r="BX845" s="61"/>
      <c r="BY845" s="61"/>
      <c r="BZ845" s="61"/>
    </row>
    <row r="846" spans="1:78" ht="12.75" customHeight="1" x14ac:dyDescent="0.2">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c r="AA846" s="61"/>
      <c r="AB846" s="61"/>
      <c r="AC846" s="61"/>
      <c r="AD846" s="61"/>
      <c r="AE846" s="61"/>
      <c r="AF846" s="61"/>
      <c r="AG846" s="61"/>
      <c r="AH846" s="107"/>
      <c r="AI846" s="61"/>
      <c r="AJ846" s="61"/>
      <c r="AK846" s="61"/>
      <c r="AL846" s="61"/>
      <c r="AM846" s="61"/>
      <c r="AN846" s="61"/>
      <c r="AO846" s="61"/>
      <c r="AP846" s="61"/>
      <c r="AQ846" s="61"/>
      <c r="AR846" s="61"/>
      <c r="AS846" s="61"/>
      <c r="AT846" s="61"/>
      <c r="AU846" s="61"/>
      <c r="AV846" s="61"/>
      <c r="AW846" s="61"/>
      <c r="AX846" s="61"/>
      <c r="AY846" s="61"/>
      <c r="AZ846" s="61"/>
      <c r="BA846" s="61"/>
      <c r="BB846" s="61"/>
      <c r="BC846" s="61"/>
      <c r="BD846" s="61"/>
      <c r="BE846" s="61"/>
      <c r="BF846" s="61"/>
      <c r="BG846" s="61"/>
      <c r="BH846" s="61"/>
      <c r="BI846" s="61"/>
      <c r="BJ846" s="61"/>
      <c r="BK846" s="61"/>
      <c r="BL846" s="61"/>
      <c r="BM846" s="61"/>
      <c r="BN846" s="61"/>
      <c r="BO846" s="61"/>
      <c r="BP846" s="61"/>
      <c r="BQ846" s="61"/>
      <c r="BR846" s="61"/>
      <c r="BS846" s="61"/>
      <c r="BT846" s="61"/>
      <c r="BU846" s="61"/>
      <c r="BV846" s="61"/>
      <c r="BW846" s="61"/>
      <c r="BX846" s="61"/>
      <c r="BY846" s="61"/>
      <c r="BZ846" s="61"/>
    </row>
    <row r="847" spans="1:78" ht="12.75" customHeight="1" x14ac:dyDescent="0.2">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c r="AA847" s="61"/>
      <c r="AB847" s="61"/>
      <c r="AC847" s="61"/>
      <c r="AD847" s="61"/>
      <c r="AE847" s="61"/>
      <c r="AF847" s="61"/>
      <c r="AG847" s="61"/>
      <c r="AH847" s="107"/>
      <c r="AI847" s="61"/>
      <c r="AJ847" s="61"/>
      <c r="AK847" s="61"/>
      <c r="AL847" s="61"/>
      <c r="AM847" s="61"/>
      <c r="AN847" s="61"/>
      <c r="AO847" s="61"/>
      <c r="AP847" s="61"/>
      <c r="AQ847" s="61"/>
      <c r="AR847" s="61"/>
      <c r="AS847" s="61"/>
      <c r="AT847" s="61"/>
      <c r="AU847" s="61"/>
      <c r="AV847" s="61"/>
      <c r="AW847" s="61"/>
      <c r="AX847" s="61"/>
      <c r="AY847" s="61"/>
      <c r="AZ847" s="61"/>
      <c r="BA847" s="61"/>
      <c r="BB847" s="61"/>
      <c r="BC847" s="61"/>
      <c r="BD847" s="61"/>
      <c r="BE847" s="61"/>
      <c r="BF847" s="61"/>
      <c r="BG847" s="61"/>
      <c r="BH847" s="61"/>
      <c r="BI847" s="61"/>
      <c r="BJ847" s="61"/>
      <c r="BK847" s="61"/>
      <c r="BL847" s="61"/>
      <c r="BM847" s="61"/>
      <c r="BN847" s="61"/>
      <c r="BO847" s="61"/>
      <c r="BP847" s="61"/>
      <c r="BQ847" s="61"/>
      <c r="BR847" s="61"/>
      <c r="BS847" s="61"/>
      <c r="BT847" s="61"/>
      <c r="BU847" s="61"/>
      <c r="BV847" s="61"/>
      <c r="BW847" s="61"/>
      <c r="BX847" s="61"/>
      <c r="BY847" s="61"/>
      <c r="BZ847" s="61"/>
    </row>
    <row r="848" spans="1:78" ht="12.75" customHeight="1" x14ac:dyDescent="0.2">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c r="AA848" s="61"/>
      <c r="AB848" s="61"/>
      <c r="AC848" s="61"/>
      <c r="AD848" s="61"/>
      <c r="AE848" s="61"/>
      <c r="AF848" s="61"/>
      <c r="AG848" s="61"/>
      <c r="AH848" s="107"/>
      <c r="AI848" s="61"/>
      <c r="AJ848" s="61"/>
      <c r="AK848" s="61"/>
      <c r="AL848" s="61"/>
      <c r="AM848" s="61"/>
      <c r="AN848" s="61"/>
      <c r="AO848" s="61"/>
      <c r="AP848" s="61"/>
      <c r="AQ848" s="61"/>
      <c r="AR848" s="61"/>
      <c r="AS848" s="61"/>
      <c r="AT848" s="61"/>
      <c r="AU848" s="61"/>
      <c r="AV848" s="61"/>
      <c r="AW848" s="61"/>
      <c r="AX848" s="61"/>
      <c r="AY848" s="61"/>
      <c r="AZ848" s="61"/>
      <c r="BA848" s="61"/>
      <c r="BB848" s="61"/>
      <c r="BC848" s="61"/>
      <c r="BD848" s="61"/>
      <c r="BE848" s="61"/>
      <c r="BF848" s="61"/>
      <c r="BG848" s="61"/>
      <c r="BH848" s="61"/>
      <c r="BI848" s="61"/>
      <c r="BJ848" s="61"/>
      <c r="BK848" s="61"/>
      <c r="BL848" s="61"/>
      <c r="BM848" s="61"/>
      <c r="BN848" s="61"/>
      <c r="BO848" s="61"/>
      <c r="BP848" s="61"/>
      <c r="BQ848" s="61"/>
      <c r="BR848" s="61"/>
      <c r="BS848" s="61"/>
      <c r="BT848" s="61"/>
      <c r="BU848" s="61"/>
      <c r="BV848" s="61"/>
      <c r="BW848" s="61"/>
      <c r="BX848" s="61"/>
      <c r="BY848" s="61"/>
      <c r="BZ848" s="61"/>
    </row>
    <row r="849" spans="1:78" ht="12.75" customHeight="1" x14ac:dyDescent="0.2">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c r="AA849" s="61"/>
      <c r="AB849" s="61"/>
      <c r="AC849" s="61"/>
      <c r="AD849" s="61"/>
      <c r="AE849" s="61"/>
      <c r="AF849" s="61"/>
      <c r="AG849" s="61"/>
      <c r="AH849" s="107"/>
      <c r="AI849" s="61"/>
      <c r="AJ849" s="61"/>
      <c r="AK849" s="61"/>
      <c r="AL849" s="61"/>
      <c r="AM849" s="61"/>
      <c r="AN849" s="61"/>
      <c r="AO849" s="61"/>
      <c r="AP849" s="61"/>
      <c r="AQ849" s="61"/>
      <c r="AR849" s="61"/>
      <c r="AS849" s="61"/>
      <c r="AT849" s="61"/>
      <c r="AU849" s="61"/>
      <c r="AV849" s="61"/>
      <c r="AW849" s="61"/>
      <c r="AX849" s="61"/>
      <c r="AY849" s="61"/>
      <c r="AZ849" s="61"/>
      <c r="BA849" s="61"/>
      <c r="BB849" s="61"/>
      <c r="BC849" s="61"/>
      <c r="BD849" s="61"/>
      <c r="BE849" s="61"/>
      <c r="BF849" s="61"/>
      <c r="BG849" s="61"/>
      <c r="BH849" s="61"/>
      <c r="BI849" s="61"/>
      <c r="BJ849" s="61"/>
      <c r="BK849" s="61"/>
      <c r="BL849" s="61"/>
      <c r="BM849" s="61"/>
      <c r="BN849" s="61"/>
      <c r="BO849" s="61"/>
      <c r="BP849" s="61"/>
      <c r="BQ849" s="61"/>
      <c r="BR849" s="61"/>
      <c r="BS849" s="61"/>
      <c r="BT849" s="61"/>
      <c r="BU849" s="61"/>
      <c r="BV849" s="61"/>
      <c r="BW849" s="61"/>
      <c r="BX849" s="61"/>
      <c r="BY849" s="61"/>
      <c r="BZ849" s="61"/>
    </row>
    <row r="850" spans="1:78" ht="12.75" customHeight="1" x14ac:dyDescent="0.2">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c r="AA850" s="61"/>
      <c r="AB850" s="61"/>
      <c r="AC850" s="61"/>
      <c r="AD850" s="61"/>
      <c r="AE850" s="61"/>
      <c r="AF850" s="61"/>
      <c r="AG850" s="61"/>
      <c r="AH850" s="107"/>
      <c r="AI850" s="61"/>
      <c r="AJ850" s="61"/>
      <c r="AK850" s="61"/>
      <c r="AL850" s="61"/>
      <c r="AM850" s="61"/>
      <c r="AN850" s="61"/>
      <c r="AO850" s="61"/>
      <c r="AP850" s="61"/>
      <c r="AQ850" s="61"/>
      <c r="AR850" s="61"/>
      <c r="AS850" s="61"/>
      <c r="AT850" s="61"/>
      <c r="AU850" s="61"/>
      <c r="AV850" s="61"/>
      <c r="AW850" s="61"/>
      <c r="AX850" s="61"/>
      <c r="AY850" s="61"/>
      <c r="AZ850" s="61"/>
      <c r="BA850" s="61"/>
      <c r="BB850" s="61"/>
      <c r="BC850" s="61"/>
      <c r="BD850" s="61"/>
      <c r="BE850" s="61"/>
      <c r="BF850" s="61"/>
      <c r="BG850" s="61"/>
      <c r="BH850" s="61"/>
      <c r="BI850" s="61"/>
      <c r="BJ850" s="61"/>
      <c r="BK850" s="61"/>
      <c r="BL850" s="61"/>
      <c r="BM850" s="61"/>
      <c r="BN850" s="61"/>
      <c r="BO850" s="61"/>
      <c r="BP850" s="61"/>
      <c r="BQ850" s="61"/>
      <c r="BR850" s="61"/>
      <c r="BS850" s="61"/>
      <c r="BT850" s="61"/>
      <c r="BU850" s="61"/>
      <c r="BV850" s="61"/>
      <c r="BW850" s="61"/>
      <c r="BX850" s="61"/>
      <c r="BY850" s="61"/>
      <c r="BZ850" s="61"/>
    </row>
    <row r="851" spans="1:78" ht="12.75" customHeight="1" x14ac:dyDescent="0.2">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c r="AA851" s="61"/>
      <c r="AB851" s="61"/>
      <c r="AC851" s="61"/>
      <c r="AD851" s="61"/>
      <c r="AE851" s="61"/>
      <c r="AF851" s="61"/>
      <c r="AG851" s="61"/>
      <c r="AH851" s="107"/>
      <c r="AI851" s="61"/>
      <c r="AJ851" s="61"/>
      <c r="AK851" s="61"/>
      <c r="AL851" s="61"/>
      <c r="AM851" s="61"/>
      <c r="AN851" s="61"/>
      <c r="AO851" s="61"/>
      <c r="AP851" s="61"/>
      <c r="AQ851" s="61"/>
      <c r="AR851" s="61"/>
      <c r="AS851" s="61"/>
      <c r="AT851" s="61"/>
      <c r="AU851" s="61"/>
      <c r="AV851" s="61"/>
      <c r="AW851" s="61"/>
      <c r="AX851" s="61"/>
      <c r="AY851" s="61"/>
      <c r="AZ851" s="61"/>
      <c r="BA851" s="61"/>
      <c r="BB851" s="61"/>
      <c r="BC851" s="61"/>
      <c r="BD851" s="61"/>
      <c r="BE851" s="61"/>
      <c r="BF851" s="61"/>
      <c r="BG851" s="61"/>
      <c r="BH851" s="61"/>
      <c r="BI851" s="61"/>
      <c r="BJ851" s="61"/>
      <c r="BK851" s="61"/>
      <c r="BL851" s="61"/>
      <c r="BM851" s="61"/>
      <c r="BN851" s="61"/>
      <c r="BO851" s="61"/>
      <c r="BP851" s="61"/>
      <c r="BQ851" s="61"/>
      <c r="BR851" s="61"/>
      <c r="BS851" s="61"/>
      <c r="BT851" s="61"/>
      <c r="BU851" s="61"/>
      <c r="BV851" s="61"/>
      <c r="BW851" s="61"/>
      <c r="BX851" s="61"/>
      <c r="BY851" s="61"/>
      <c r="BZ851" s="61"/>
    </row>
    <row r="852" spans="1:78" ht="12.75" customHeight="1" x14ac:dyDescent="0.2">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c r="AA852" s="61"/>
      <c r="AB852" s="61"/>
      <c r="AC852" s="61"/>
      <c r="AD852" s="61"/>
      <c r="AE852" s="61"/>
      <c r="AF852" s="61"/>
      <c r="AG852" s="61"/>
      <c r="AH852" s="107"/>
      <c r="AI852" s="61"/>
      <c r="AJ852" s="61"/>
      <c r="AK852" s="61"/>
      <c r="AL852" s="6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row>
    <row r="853" spans="1:78" ht="12.75" customHeight="1" x14ac:dyDescent="0.2">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c r="AA853" s="61"/>
      <c r="AB853" s="61"/>
      <c r="AC853" s="61"/>
      <c r="AD853" s="61"/>
      <c r="AE853" s="61"/>
      <c r="AF853" s="61"/>
      <c r="AG853" s="61"/>
      <c r="AH853" s="107"/>
      <c r="AI853" s="61"/>
      <c r="AJ853" s="61"/>
      <c r="AK853" s="61"/>
      <c r="AL853" s="6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row>
    <row r="854" spans="1:78" ht="12.75" customHeight="1" x14ac:dyDescent="0.2">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c r="AA854" s="61"/>
      <c r="AB854" s="61"/>
      <c r="AC854" s="61"/>
      <c r="AD854" s="61"/>
      <c r="AE854" s="61"/>
      <c r="AF854" s="61"/>
      <c r="AG854" s="61"/>
      <c r="AH854" s="107"/>
      <c r="AI854" s="61"/>
      <c r="AJ854" s="61"/>
      <c r="AK854" s="61"/>
      <c r="AL854" s="6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row>
    <row r="855" spans="1:78" ht="12.75" customHeight="1" x14ac:dyDescent="0.2">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c r="AA855" s="61"/>
      <c r="AB855" s="61"/>
      <c r="AC855" s="61"/>
      <c r="AD855" s="61"/>
      <c r="AE855" s="61"/>
      <c r="AF855" s="61"/>
      <c r="AG855" s="61"/>
      <c r="AH855" s="107"/>
      <c r="AI855" s="61"/>
      <c r="AJ855" s="61"/>
      <c r="AK855" s="61"/>
      <c r="AL855" s="6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row>
    <row r="856" spans="1:78" ht="12.75" customHeight="1" x14ac:dyDescent="0.2">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c r="AA856" s="61"/>
      <c r="AB856" s="61"/>
      <c r="AC856" s="61"/>
      <c r="AD856" s="61"/>
      <c r="AE856" s="61"/>
      <c r="AF856" s="61"/>
      <c r="AG856" s="61"/>
      <c r="AH856" s="107"/>
      <c r="AI856" s="61"/>
      <c r="AJ856" s="61"/>
      <c r="AK856" s="61"/>
      <c r="AL856" s="6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row>
    <row r="857" spans="1:78" ht="12.75" customHeight="1" x14ac:dyDescent="0.2">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c r="AB857" s="61"/>
      <c r="AC857" s="61"/>
      <c r="AD857" s="61"/>
      <c r="AE857" s="61"/>
      <c r="AF857" s="61"/>
      <c r="AG857" s="61"/>
      <c r="AH857" s="107"/>
      <c r="AI857" s="61"/>
      <c r="AJ857" s="61"/>
      <c r="AK857" s="61"/>
      <c r="AL857" s="6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row>
    <row r="858" spans="1:78" ht="12.75" customHeight="1" x14ac:dyDescent="0.2">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c r="AA858" s="61"/>
      <c r="AB858" s="61"/>
      <c r="AC858" s="61"/>
      <c r="AD858" s="61"/>
      <c r="AE858" s="61"/>
      <c r="AF858" s="61"/>
      <c r="AG858" s="61"/>
      <c r="AH858" s="107"/>
      <c r="AI858" s="61"/>
      <c r="AJ858" s="61"/>
      <c r="AK858" s="61"/>
      <c r="AL858" s="6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row>
    <row r="859" spans="1:78" ht="12.75" customHeight="1" x14ac:dyDescent="0.2">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c r="AA859" s="61"/>
      <c r="AB859" s="61"/>
      <c r="AC859" s="61"/>
      <c r="AD859" s="61"/>
      <c r="AE859" s="61"/>
      <c r="AF859" s="61"/>
      <c r="AG859" s="61"/>
      <c r="AH859" s="107"/>
      <c r="AI859" s="61"/>
      <c r="AJ859" s="61"/>
      <c r="AK859" s="61"/>
      <c r="AL859" s="61"/>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row>
    <row r="860" spans="1:78" ht="12.75" customHeight="1" x14ac:dyDescent="0.2">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c r="AA860" s="61"/>
      <c r="AB860" s="61"/>
      <c r="AC860" s="61"/>
      <c r="AD860" s="61"/>
      <c r="AE860" s="61"/>
      <c r="AF860" s="61"/>
      <c r="AG860" s="61"/>
      <c r="AH860" s="107"/>
      <c r="AI860" s="61"/>
      <c r="AJ860" s="61"/>
      <c r="AK860" s="61"/>
      <c r="AL860" s="61"/>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row>
    <row r="861" spans="1:78" ht="12.75" customHeight="1" x14ac:dyDescent="0.2">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c r="AA861" s="61"/>
      <c r="AB861" s="61"/>
      <c r="AC861" s="61"/>
      <c r="AD861" s="61"/>
      <c r="AE861" s="61"/>
      <c r="AF861" s="61"/>
      <c r="AG861" s="61"/>
      <c r="AH861" s="107"/>
      <c r="AI861" s="61"/>
      <c r="AJ861" s="61"/>
      <c r="AK861" s="61"/>
      <c r="AL861" s="61"/>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row>
    <row r="862" spans="1:78" ht="12.75" customHeight="1" x14ac:dyDescent="0.2">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c r="AA862" s="61"/>
      <c r="AB862" s="61"/>
      <c r="AC862" s="61"/>
      <c r="AD862" s="61"/>
      <c r="AE862" s="61"/>
      <c r="AF862" s="61"/>
      <c r="AG862" s="61"/>
      <c r="AH862" s="107"/>
      <c r="AI862" s="61"/>
      <c r="AJ862" s="61"/>
      <c r="AK862" s="61"/>
      <c r="AL862" s="61"/>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row>
    <row r="863" spans="1:78" ht="12.75" customHeight="1" x14ac:dyDescent="0.2">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c r="AA863" s="61"/>
      <c r="AB863" s="61"/>
      <c r="AC863" s="61"/>
      <c r="AD863" s="61"/>
      <c r="AE863" s="61"/>
      <c r="AF863" s="61"/>
      <c r="AG863" s="61"/>
      <c r="AH863" s="107"/>
      <c r="AI863" s="61"/>
      <c r="AJ863" s="61"/>
      <c r="AK863" s="61"/>
      <c r="AL863" s="61"/>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row>
    <row r="864" spans="1:78" ht="12.75" customHeight="1" x14ac:dyDescent="0.2">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c r="AA864" s="61"/>
      <c r="AB864" s="61"/>
      <c r="AC864" s="61"/>
      <c r="AD864" s="61"/>
      <c r="AE864" s="61"/>
      <c r="AF864" s="61"/>
      <c r="AG864" s="61"/>
      <c r="AH864" s="107"/>
      <c r="AI864" s="61"/>
      <c r="AJ864" s="61"/>
      <c r="AK864" s="61"/>
      <c r="AL864" s="61"/>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row>
    <row r="865" spans="1:78" ht="12.75" customHeight="1" x14ac:dyDescent="0.2">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c r="AA865" s="61"/>
      <c r="AB865" s="61"/>
      <c r="AC865" s="61"/>
      <c r="AD865" s="61"/>
      <c r="AE865" s="61"/>
      <c r="AF865" s="61"/>
      <c r="AG865" s="61"/>
      <c r="AH865" s="107"/>
      <c r="AI865" s="61"/>
      <c r="AJ865" s="61"/>
      <c r="AK865" s="61"/>
      <c r="AL865" s="61"/>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row>
    <row r="866" spans="1:78" ht="12.75" customHeight="1" x14ac:dyDescent="0.2">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c r="AA866" s="61"/>
      <c r="AB866" s="61"/>
      <c r="AC866" s="61"/>
      <c r="AD866" s="61"/>
      <c r="AE866" s="61"/>
      <c r="AF866" s="61"/>
      <c r="AG866" s="61"/>
      <c r="AH866" s="107"/>
      <c r="AI866" s="61"/>
      <c r="AJ866" s="61"/>
      <c r="AK866" s="61"/>
      <c r="AL866" s="61"/>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row>
    <row r="867" spans="1:78" ht="12.75" customHeight="1" x14ac:dyDescent="0.2">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c r="AA867" s="61"/>
      <c r="AB867" s="61"/>
      <c r="AC867" s="61"/>
      <c r="AD867" s="61"/>
      <c r="AE867" s="61"/>
      <c r="AF867" s="61"/>
      <c r="AG867" s="61"/>
      <c r="AH867" s="107"/>
      <c r="AI867" s="61"/>
      <c r="AJ867" s="61"/>
      <c r="AK867" s="61"/>
      <c r="AL867" s="6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row>
    <row r="868" spans="1:78" ht="12.75" customHeight="1" x14ac:dyDescent="0.2">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c r="AA868" s="61"/>
      <c r="AB868" s="61"/>
      <c r="AC868" s="61"/>
      <c r="AD868" s="61"/>
      <c r="AE868" s="61"/>
      <c r="AF868" s="61"/>
      <c r="AG868" s="61"/>
      <c r="AH868" s="107"/>
      <c r="AI868" s="61"/>
      <c r="AJ868" s="61"/>
      <c r="AK868" s="61"/>
      <c r="AL868" s="6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row>
    <row r="869" spans="1:78" ht="12.75" customHeight="1" x14ac:dyDescent="0.2">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c r="AA869" s="61"/>
      <c r="AB869" s="61"/>
      <c r="AC869" s="61"/>
      <c r="AD869" s="61"/>
      <c r="AE869" s="61"/>
      <c r="AF869" s="61"/>
      <c r="AG869" s="61"/>
      <c r="AH869" s="107"/>
      <c r="AI869" s="61"/>
      <c r="AJ869" s="61"/>
      <c r="AK869" s="61"/>
      <c r="AL869" s="6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row>
    <row r="870" spans="1:78" ht="12.75" customHeight="1" x14ac:dyDescent="0.2">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c r="AA870" s="61"/>
      <c r="AB870" s="61"/>
      <c r="AC870" s="61"/>
      <c r="AD870" s="61"/>
      <c r="AE870" s="61"/>
      <c r="AF870" s="61"/>
      <c r="AG870" s="61"/>
      <c r="AH870" s="107"/>
      <c r="AI870" s="61"/>
      <c r="AJ870" s="61"/>
      <c r="AK870" s="61"/>
      <c r="AL870" s="6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row>
    <row r="871" spans="1:78" ht="12.75" customHeight="1" x14ac:dyDescent="0.2">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c r="AA871" s="61"/>
      <c r="AB871" s="61"/>
      <c r="AC871" s="61"/>
      <c r="AD871" s="61"/>
      <c r="AE871" s="61"/>
      <c r="AF871" s="61"/>
      <c r="AG871" s="61"/>
      <c r="AH871" s="107"/>
      <c r="AI871" s="61"/>
      <c r="AJ871" s="61"/>
      <c r="AK871" s="61"/>
      <c r="AL871" s="61"/>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row>
    <row r="872" spans="1:78" ht="12.75" customHeight="1" x14ac:dyDescent="0.2">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c r="AA872" s="61"/>
      <c r="AB872" s="61"/>
      <c r="AC872" s="61"/>
      <c r="AD872" s="61"/>
      <c r="AE872" s="61"/>
      <c r="AF872" s="61"/>
      <c r="AG872" s="61"/>
      <c r="AH872" s="107"/>
      <c r="AI872" s="61"/>
      <c r="AJ872" s="61"/>
      <c r="AK872" s="61"/>
      <c r="AL872" s="61"/>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row>
    <row r="873" spans="1:78" ht="12.75" customHeight="1" x14ac:dyDescent="0.2">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c r="AA873" s="61"/>
      <c r="AB873" s="61"/>
      <c r="AC873" s="61"/>
      <c r="AD873" s="61"/>
      <c r="AE873" s="61"/>
      <c r="AF873" s="61"/>
      <c r="AG873" s="61"/>
      <c r="AH873" s="107"/>
      <c r="AI873" s="61"/>
      <c r="AJ873" s="61"/>
      <c r="AK873" s="61"/>
      <c r="AL873" s="61"/>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row>
    <row r="874" spans="1:78" ht="12.75" customHeight="1" x14ac:dyDescent="0.2">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c r="AA874" s="61"/>
      <c r="AB874" s="61"/>
      <c r="AC874" s="61"/>
      <c r="AD874" s="61"/>
      <c r="AE874" s="61"/>
      <c r="AF874" s="61"/>
      <c r="AG874" s="61"/>
      <c r="AH874" s="107"/>
      <c r="AI874" s="61"/>
      <c r="AJ874" s="61"/>
      <c r="AK874" s="61"/>
      <c r="AL874" s="6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row>
    <row r="875" spans="1:78" ht="12.75" customHeight="1" x14ac:dyDescent="0.2">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c r="AA875" s="61"/>
      <c r="AB875" s="61"/>
      <c r="AC875" s="61"/>
      <c r="AD875" s="61"/>
      <c r="AE875" s="61"/>
      <c r="AF875" s="61"/>
      <c r="AG875" s="61"/>
      <c r="AH875" s="107"/>
      <c r="AI875" s="61"/>
      <c r="AJ875" s="61"/>
      <c r="AK875" s="61"/>
      <c r="AL875" s="61"/>
      <c r="AM875" s="61"/>
      <c r="AN875" s="61"/>
      <c r="AO875" s="61"/>
      <c r="AP875" s="61"/>
      <c r="AQ875" s="61"/>
      <c r="AR875" s="61"/>
      <c r="AS875" s="6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row>
    <row r="876" spans="1:78" ht="12.75" customHeight="1" x14ac:dyDescent="0.2">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c r="AA876" s="61"/>
      <c r="AB876" s="61"/>
      <c r="AC876" s="61"/>
      <c r="AD876" s="61"/>
      <c r="AE876" s="61"/>
      <c r="AF876" s="61"/>
      <c r="AG876" s="61"/>
      <c r="AH876" s="107"/>
      <c r="AI876" s="61"/>
      <c r="AJ876" s="61"/>
      <c r="AK876" s="61"/>
      <c r="AL876" s="61"/>
      <c r="AM876" s="61"/>
      <c r="AN876" s="61"/>
      <c r="AO876" s="61"/>
      <c r="AP876" s="61"/>
      <c r="AQ876" s="61"/>
      <c r="AR876" s="61"/>
      <c r="AS876" s="6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row>
    <row r="877" spans="1:78" ht="12.75" customHeight="1" x14ac:dyDescent="0.2">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c r="AA877" s="61"/>
      <c r="AB877" s="61"/>
      <c r="AC877" s="61"/>
      <c r="AD877" s="61"/>
      <c r="AE877" s="61"/>
      <c r="AF877" s="61"/>
      <c r="AG877" s="61"/>
      <c r="AH877" s="107"/>
      <c r="AI877" s="61"/>
      <c r="AJ877" s="61"/>
      <c r="AK877" s="61"/>
      <c r="AL877" s="61"/>
      <c r="AM877" s="61"/>
      <c r="AN877" s="61"/>
      <c r="AO877" s="61"/>
      <c r="AP877" s="61"/>
      <c r="AQ877" s="61"/>
      <c r="AR877" s="61"/>
      <c r="AS877" s="6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row>
    <row r="878" spans="1:78" ht="12.75" customHeight="1" x14ac:dyDescent="0.2">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c r="AA878" s="61"/>
      <c r="AB878" s="61"/>
      <c r="AC878" s="61"/>
      <c r="AD878" s="61"/>
      <c r="AE878" s="61"/>
      <c r="AF878" s="61"/>
      <c r="AG878" s="61"/>
      <c r="AH878" s="107"/>
      <c r="AI878" s="61"/>
      <c r="AJ878" s="61"/>
      <c r="AK878" s="61"/>
      <c r="AL878" s="61"/>
      <c r="AM878" s="61"/>
      <c r="AN878" s="61"/>
      <c r="AO878" s="61"/>
      <c r="AP878" s="61"/>
      <c r="AQ878" s="61"/>
      <c r="AR878" s="61"/>
      <c r="AS878" s="6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row>
    <row r="879" spans="1:78" ht="12.75" customHeight="1" x14ac:dyDescent="0.2">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c r="AA879" s="61"/>
      <c r="AB879" s="61"/>
      <c r="AC879" s="61"/>
      <c r="AD879" s="61"/>
      <c r="AE879" s="61"/>
      <c r="AF879" s="61"/>
      <c r="AG879" s="61"/>
      <c r="AH879" s="107"/>
      <c r="AI879" s="61"/>
      <c r="AJ879" s="61"/>
      <c r="AK879" s="61"/>
      <c r="AL879" s="61"/>
      <c r="AM879" s="61"/>
      <c r="AN879" s="61"/>
      <c r="AO879" s="61"/>
      <c r="AP879" s="61"/>
      <c r="AQ879" s="61"/>
      <c r="AR879" s="61"/>
      <c r="AS879" s="6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row>
    <row r="880" spans="1:78" ht="12.75" customHeight="1" x14ac:dyDescent="0.2">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61"/>
      <c r="AG880" s="61"/>
      <c r="AH880" s="107"/>
      <c r="AI880" s="61"/>
      <c r="AJ880" s="61"/>
      <c r="AK880" s="61"/>
      <c r="AL880" s="61"/>
      <c r="AM880" s="61"/>
      <c r="AN880" s="61"/>
      <c r="AO880" s="61"/>
      <c r="AP880" s="61"/>
      <c r="AQ880" s="61"/>
      <c r="AR880" s="61"/>
      <c r="AS880" s="6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row>
    <row r="881" spans="1:78" ht="12.75" customHeight="1" x14ac:dyDescent="0.2">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61"/>
      <c r="AG881" s="61"/>
      <c r="AH881" s="107"/>
      <c r="AI881" s="61"/>
      <c r="AJ881" s="61"/>
      <c r="AK881" s="61"/>
      <c r="AL881" s="61"/>
      <c r="AM881" s="61"/>
      <c r="AN881" s="61"/>
      <c r="AO881" s="61"/>
      <c r="AP881" s="61"/>
      <c r="AQ881" s="61"/>
      <c r="AR881" s="61"/>
      <c r="AS881" s="6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row>
    <row r="882" spans="1:78" ht="12.75" customHeight="1" x14ac:dyDescent="0.2">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61"/>
      <c r="AG882" s="61"/>
      <c r="AH882" s="107"/>
      <c r="AI882" s="61"/>
      <c r="AJ882" s="61"/>
      <c r="AK882" s="61"/>
      <c r="AL882" s="61"/>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row>
    <row r="883" spans="1:78" ht="12.75" customHeight="1" x14ac:dyDescent="0.2">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61"/>
      <c r="AG883" s="61"/>
      <c r="AH883" s="107"/>
      <c r="AI883" s="61"/>
      <c r="AJ883" s="61"/>
      <c r="AK883" s="61"/>
      <c r="AL883" s="61"/>
      <c r="AM883" s="61"/>
      <c r="AN883" s="61"/>
      <c r="AO883" s="61"/>
      <c r="AP883" s="61"/>
      <c r="AQ883" s="61"/>
      <c r="AR883" s="61"/>
      <c r="AS883" s="6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row>
    <row r="884" spans="1:78" ht="12.75" customHeight="1" x14ac:dyDescent="0.2">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61"/>
      <c r="AG884" s="61"/>
      <c r="AH884" s="107"/>
      <c r="AI884" s="61"/>
      <c r="AJ884" s="61"/>
      <c r="AK884" s="61"/>
      <c r="AL884" s="61"/>
      <c r="AM884" s="61"/>
      <c r="AN884" s="61"/>
      <c r="AO884" s="61"/>
      <c r="AP884" s="61"/>
      <c r="AQ884" s="61"/>
      <c r="AR884" s="61"/>
      <c r="AS884" s="6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row>
    <row r="885" spans="1:78" ht="12.75" customHeight="1" x14ac:dyDescent="0.2">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61"/>
      <c r="AG885" s="61"/>
      <c r="AH885" s="107"/>
      <c r="AI885" s="61"/>
      <c r="AJ885" s="61"/>
      <c r="AK885" s="61"/>
      <c r="AL885" s="61"/>
      <c r="AM885" s="61"/>
      <c r="AN885" s="61"/>
      <c r="AO885" s="61"/>
      <c r="AP885" s="61"/>
      <c r="AQ885" s="61"/>
      <c r="AR885" s="61"/>
      <c r="AS885" s="6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row>
    <row r="886" spans="1:78" ht="12.75" customHeight="1" x14ac:dyDescent="0.2">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c r="AA886" s="61"/>
      <c r="AB886" s="61"/>
      <c r="AC886" s="61"/>
      <c r="AD886" s="61"/>
      <c r="AE886" s="61"/>
      <c r="AF886" s="61"/>
      <c r="AG886" s="61"/>
      <c r="AH886" s="107"/>
      <c r="AI886" s="61"/>
      <c r="AJ886" s="61"/>
      <c r="AK886" s="61"/>
      <c r="AL886" s="61"/>
      <c r="AM886" s="61"/>
      <c r="AN886" s="61"/>
      <c r="AO886" s="61"/>
      <c r="AP886" s="61"/>
      <c r="AQ886" s="61"/>
      <c r="AR886" s="61"/>
      <c r="AS886" s="61"/>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row>
    <row r="887" spans="1:78" ht="12.75" customHeight="1" x14ac:dyDescent="0.2">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c r="AA887" s="61"/>
      <c r="AB887" s="61"/>
      <c r="AC887" s="61"/>
      <c r="AD887" s="61"/>
      <c r="AE887" s="61"/>
      <c r="AF887" s="61"/>
      <c r="AG887" s="61"/>
      <c r="AH887" s="107"/>
      <c r="AI887" s="61"/>
      <c r="AJ887" s="61"/>
      <c r="AK887" s="61"/>
      <c r="AL887" s="61"/>
      <c r="AM887" s="61"/>
      <c r="AN887" s="61"/>
      <c r="AO887" s="61"/>
      <c r="AP887" s="61"/>
      <c r="AQ887" s="61"/>
      <c r="AR887" s="61"/>
      <c r="AS887" s="61"/>
      <c r="AT887" s="61"/>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row>
    <row r="888" spans="1:78" ht="12.75" customHeight="1" x14ac:dyDescent="0.2">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c r="AA888" s="61"/>
      <c r="AB888" s="61"/>
      <c r="AC888" s="61"/>
      <c r="AD888" s="61"/>
      <c r="AE888" s="61"/>
      <c r="AF888" s="61"/>
      <c r="AG888" s="61"/>
      <c r="AH888" s="107"/>
      <c r="AI888" s="61"/>
      <c r="AJ888" s="61"/>
      <c r="AK888" s="61"/>
      <c r="AL888" s="61"/>
      <c r="AM888" s="61"/>
      <c r="AN888" s="61"/>
      <c r="AO888" s="61"/>
      <c r="AP888" s="61"/>
      <c r="AQ888" s="61"/>
      <c r="AR888" s="61"/>
      <c r="AS888" s="61"/>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row>
    <row r="889" spans="1:78" ht="12.75" customHeight="1" x14ac:dyDescent="0.2">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c r="AA889" s="61"/>
      <c r="AB889" s="61"/>
      <c r="AC889" s="61"/>
      <c r="AD889" s="61"/>
      <c r="AE889" s="61"/>
      <c r="AF889" s="61"/>
      <c r="AG889" s="61"/>
      <c r="AH889" s="107"/>
      <c r="AI889" s="61"/>
      <c r="AJ889" s="61"/>
      <c r="AK889" s="61"/>
      <c r="AL889" s="6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row>
    <row r="890" spans="1:78" ht="12.75" customHeight="1" x14ac:dyDescent="0.2">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c r="AB890" s="61"/>
      <c r="AC890" s="61"/>
      <c r="AD890" s="61"/>
      <c r="AE890" s="61"/>
      <c r="AF890" s="61"/>
      <c r="AG890" s="61"/>
      <c r="AH890" s="107"/>
      <c r="AI890" s="61"/>
      <c r="AJ890" s="61"/>
      <c r="AK890" s="61"/>
      <c r="AL890" s="61"/>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row>
    <row r="891" spans="1:78" ht="12.75" customHeight="1" x14ac:dyDescent="0.2">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c r="AA891" s="61"/>
      <c r="AB891" s="61"/>
      <c r="AC891" s="61"/>
      <c r="AD891" s="61"/>
      <c r="AE891" s="61"/>
      <c r="AF891" s="61"/>
      <c r="AG891" s="61"/>
      <c r="AH891" s="107"/>
      <c r="AI891" s="61"/>
      <c r="AJ891" s="61"/>
      <c r="AK891" s="61"/>
      <c r="AL891" s="61"/>
      <c r="AM891" s="61"/>
      <c r="AN891" s="61"/>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row>
    <row r="892" spans="1:78" ht="12.75" customHeight="1" x14ac:dyDescent="0.2">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c r="AA892" s="61"/>
      <c r="AB892" s="61"/>
      <c r="AC892" s="61"/>
      <c r="AD892" s="61"/>
      <c r="AE892" s="61"/>
      <c r="AF892" s="61"/>
      <c r="AG892" s="61"/>
      <c r="AH892" s="107"/>
      <c r="AI892" s="61"/>
      <c r="AJ892" s="61"/>
      <c r="AK892" s="61"/>
      <c r="AL892" s="61"/>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row>
    <row r="893" spans="1:78" ht="12.75" customHeight="1" x14ac:dyDescent="0.2">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c r="AA893" s="61"/>
      <c r="AB893" s="61"/>
      <c r="AC893" s="61"/>
      <c r="AD893" s="61"/>
      <c r="AE893" s="61"/>
      <c r="AF893" s="61"/>
      <c r="AG893" s="61"/>
      <c r="AH893" s="107"/>
      <c r="AI893" s="61"/>
      <c r="AJ893" s="61"/>
      <c r="AK893" s="61"/>
      <c r="AL893" s="6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row>
    <row r="894" spans="1:78" ht="12.75" customHeight="1" x14ac:dyDescent="0.2">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c r="AA894" s="61"/>
      <c r="AB894" s="61"/>
      <c r="AC894" s="61"/>
      <c r="AD894" s="61"/>
      <c r="AE894" s="61"/>
      <c r="AF894" s="61"/>
      <c r="AG894" s="61"/>
      <c r="AH894" s="107"/>
      <c r="AI894" s="61"/>
      <c r="AJ894" s="61"/>
      <c r="AK894" s="61"/>
      <c r="AL894" s="6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row>
    <row r="895" spans="1:78" ht="12.75" customHeight="1" x14ac:dyDescent="0.2">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c r="AA895" s="61"/>
      <c r="AB895" s="61"/>
      <c r="AC895" s="61"/>
      <c r="AD895" s="61"/>
      <c r="AE895" s="61"/>
      <c r="AF895" s="61"/>
      <c r="AG895" s="61"/>
      <c r="AH895" s="107"/>
      <c r="AI895" s="61"/>
      <c r="AJ895" s="61"/>
      <c r="AK895" s="61"/>
      <c r="AL895" s="6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row>
    <row r="896" spans="1:78" ht="12.75" customHeight="1" x14ac:dyDescent="0.2">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c r="AA896" s="61"/>
      <c r="AB896" s="61"/>
      <c r="AC896" s="61"/>
      <c r="AD896" s="61"/>
      <c r="AE896" s="61"/>
      <c r="AF896" s="61"/>
      <c r="AG896" s="61"/>
      <c r="AH896" s="107"/>
      <c r="AI896" s="61"/>
      <c r="AJ896" s="61"/>
      <c r="AK896" s="61"/>
      <c r="AL896" s="6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row>
    <row r="897" spans="1:78" ht="12.75" customHeight="1" x14ac:dyDescent="0.2">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c r="AA897" s="61"/>
      <c r="AB897" s="61"/>
      <c r="AC897" s="61"/>
      <c r="AD897" s="61"/>
      <c r="AE897" s="61"/>
      <c r="AF897" s="61"/>
      <c r="AG897" s="61"/>
      <c r="AH897" s="107"/>
      <c r="AI897" s="61"/>
      <c r="AJ897" s="61"/>
      <c r="AK897" s="61"/>
      <c r="AL897" s="6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row>
    <row r="898" spans="1:78" ht="12.75" customHeight="1" x14ac:dyDescent="0.2">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c r="AA898" s="61"/>
      <c r="AB898" s="61"/>
      <c r="AC898" s="61"/>
      <c r="AD898" s="61"/>
      <c r="AE898" s="61"/>
      <c r="AF898" s="61"/>
      <c r="AG898" s="61"/>
      <c r="AH898" s="107"/>
      <c r="AI898" s="61"/>
      <c r="AJ898" s="61"/>
      <c r="AK898" s="61"/>
      <c r="AL898" s="6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row>
    <row r="899" spans="1:78" ht="12.75" customHeight="1" x14ac:dyDescent="0.2">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c r="AA899" s="61"/>
      <c r="AB899" s="61"/>
      <c r="AC899" s="61"/>
      <c r="AD899" s="61"/>
      <c r="AE899" s="61"/>
      <c r="AF899" s="61"/>
      <c r="AG899" s="61"/>
      <c r="AH899" s="107"/>
      <c r="AI899" s="61"/>
      <c r="AJ899" s="61"/>
      <c r="AK899" s="61"/>
      <c r="AL899" s="6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row>
    <row r="900" spans="1:78" ht="12.75" customHeight="1" x14ac:dyDescent="0.2">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c r="AA900" s="61"/>
      <c r="AB900" s="61"/>
      <c r="AC900" s="61"/>
      <c r="AD900" s="61"/>
      <c r="AE900" s="61"/>
      <c r="AF900" s="61"/>
      <c r="AG900" s="61"/>
      <c r="AH900" s="107"/>
      <c r="AI900" s="61"/>
      <c r="AJ900" s="61"/>
      <c r="AK900" s="61"/>
      <c r="AL900" s="6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row>
    <row r="901" spans="1:78" ht="12.75" customHeight="1" x14ac:dyDescent="0.2">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c r="AA901" s="61"/>
      <c r="AB901" s="61"/>
      <c r="AC901" s="61"/>
      <c r="AD901" s="61"/>
      <c r="AE901" s="61"/>
      <c r="AF901" s="61"/>
      <c r="AG901" s="61"/>
      <c r="AH901" s="107"/>
      <c r="AI901" s="61"/>
      <c r="AJ901" s="61"/>
      <c r="AK901" s="61"/>
      <c r="AL901" s="6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row>
    <row r="902" spans="1:78" ht="12.75" customHeight="1" x14ac:dyDescent="0.2">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c r="AB902" s="61"/>
      <c r="AC902" s="61"/>
      <c r="AD902" s="61"/>
      <c r="AE902" s="61"/>
      <c r="AF902" s="61"/>
      <c r="AG902" s="61"/>
      <c r="AH902" s="107"/>
      <c r="AI902" s="61"/>
      <c r="AJ902" s="61"/>
      <c r="AK902" s="61"/>
      <c r="AL902" s="6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row>
    <row r="903" spans="1:78" ht="12.75" customHeight="1" x14ac:dyDescent="0.2">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c r="AA903" s="61"/>
      <c r="AB903" s="61"/>
      <c r="AC903" s="61"/>
      <c r="AD903" s="61"/>
      <c r="AE903" s="61"/>
      <c r="AF903" s="61"/>
      <c r="AG903" s="61"/>
      <c r="AH903" s="107"/>
      <c r="AI903" s="61"/>
      <c r="AJ903" s="61"/>
      <c r="AK903" s="61"/>
      <c r="AL903" s="6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row>
    <row r="904" spans="1:78" ht="12.75" customHeight="1" x14ac:dyDescent="0.2">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c r="AA904" s="61"/>
      <c r="AB904" s="61"/>
      <c r="AC904" s="61"/>
      <c r="AD904" s="61"/>
      <c r="AE904" s="61"/>
      <c r="AF904" s="61"/>
      <c r="AG904" s="61"/>
      <c r="AH904" s="107"/>
      <c r="AI904" s="61"/>
      <c r="AJ904" s="61"/>
      <c r="AK904" s="61"/>
      <c r="AL904" s="61"/>
      <c r="AM904" s="61"/>
      <c r="AN904" s="61"/>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row>
    <row r="905" spans="1:78" ht="12.75" customHeight="1" x14ac:dyDescent="0.2">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c r="AA905" s="61"/>
      <c r="AB905" s="61"/>
      <c r="AC905" s="61"/>
      <c r="AD905" s="61"/>
      <c r="AE905" s="61"/>
      <c r="AF905" s="61"/>
      <c r="AG905" s="61"/>
      <c r="AH905" s="107"/>
      <c r="AI905" s="61"/>
      <c r="AJ905" s="61"/>
      <c r="AK905" s="61"/>
      <c r="AL905" s="61"/>
      <c r="AM905" s="61"/>
      <c r="AN905" s="61"/>
      <c r="AO905" s="61"/>
      <c r="AP905" s="61"/>
      <c r="AQ905" s="61"/>
      <c r="AR905" s="6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row>
    <row r="906" spans="1:78" ht="12.75" customHeight="1" x14ac:dyDescent="0.2">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c r="AA906" s="61"/>
      <c r="AB906" s="61"/>
      <c r="AC906" s="61"/>
      <c r="AD906" s="61"/>
      <c r="AE906" s="61"/>
      <c r="AF906" s="61"/>
      <c r="AG906" s="61"/>
      <c r="AH906" s="107"/>
      <c r="AI906" s="61"/>
      <c r="AJ906" s="61"/>
      <c r="AK906" s="61"/>
      <c r="AL906" s="61"/>
      <c r="AM906" s="61"/>
      <c r="AN906" s="61"/>
      <c r="AO906" s="61"/>
      <c r="AP906" s="61"/>
      <c r="AQ906" s="61"/>
      <c r="AR906" s="6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row>
    <row r="907" spans="1:78" ht="12.75" customHeight="1" x14ac:dyDescent="0.2">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c r="AA907" s="61"/>
      <c r="AB907" s="61"/>
      <c r="AC907" s="61"/>
      <c r="AD907" s="61"/>
      <c r="AE907" s="61"/>
      <c r="AF907" s="61"/>
      <c r="AG907" s="61"/>
      <c r="AH907" s="107"/>
      <c r="AI907" s="61"/>
      <c r="AJ907" s="61"/>
      <c r="AK907" s="61"/>
      <c r="AL907" s="61"/>
      <c r="AM907" s="61"/>
      <c r="AN907" s="61"/>
      <c r="AO907" s="61"/>
      <c r="AP907" s="61"/>
      <c r="AQ907" s="61"/>
      <c r="AR907" s="6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row>
    <row r="908" spans="1:78" ht="12.75" customHeight="1" x14ac:dyDescent="0.2">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c r="AA908" s="61"/>
      <c r="AB908" s="61"/>
      <c r="AC908" s="61"/>
      <c r="AD908" s="61"/>
      <c r="AE908" s="61"/>
      <c r="AF908" s="61"/>
      <c r="AG908" s="61"/>
      <c r="AH908" s="107"/>
      <c r="AI908" s="61"/>
      <c r="AJ908" s="61"/>
      <c r="AK908" s="61"/>
      <c r="AL908" s="61"/>
      <c r="AM908" s="61"/>
      <c r="AN908" s="61"/>
      <c r="AO908" s="61"/>
      <c r="AP908" s="61"/>
      <c r="AQ908" s="61"/>
      <c r="AR908" s="6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row>
    <row r="909" spans="1:78" ht="12.75" customHeight="1" x14ac:dyDescent="0.2">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c r="AA909" s="61"/>
      <c r="AB909" s="61"/>
      <c r="AC909" s="61"/>
      <c r="AD909" s="61"/>
      <c r="AE909" s="61"/>
      <c r="AF909" s="61"/>
      <c r="AG909" s="61"/>
      <c r="AH909" s="107"/>
      <c r="AI909" s="61"/>
      <c r="AJ909" s="61"/>
      <c r="AK909" s="61"/>
      <c r="AL909" s="6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row>
    <row r="910" spans="1:78" ht="12.75" customHeight="1" x14ac:dyDescent="0.2">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c r="AA910" s="61"/>
      <c r="AB910" s="61"/>
      <c r="AC910" s="61"/>
      <c r="AD910" s="61"/>
      <c r="AE910" s="61"/>
      <c r="AF910" s="61"/>
      <c r="AG910" s="61"/>
      <c r="AH910" s="107"/>
      <c r="AI910" s="61"/>
      <c r="AJ910" s="61"/>
      <c r="AK910" s="61"/>
      <c r="AL910" s="6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row>
    <row r="911" spans="1:78" ht="12.75" customHeight="1" x14ac:dyDescent="0.2">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c r="AA911" s="61"/>
      <c r="AB911" s="61"/>
      <c r="AC911" s="61"/>
      <c r="AD911" s="61"/>
      <c r="AE911" s="61"/>
      <c r="AF911" s="61"/>
      <c r="AG911" s="61"/>
      <c r="AH911" s="107"/>
      <c r="AI911" s="61"/>
      <c r="AJ911" s="61"/>
      <c r="AK911" s="61"/>
      <c r="AL911" s="6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row>
    <row r="912" spans="1:78" ht="12.75" customHeight="1" x14ac:dyDescent="0.2">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c r="AA912" s="61"/>
      <c r="AB912" s="61"/>
      <c r="AC912" s="61"/>
      <c r="AD912" s="61"/>
      <c r="AE912" s="61"/>
      <c r="AF912" s="61"/>
      <c r="AG912" s="61"/>
      <c r="AH912" s="107"/>
      <c r="AI912" s="61"/>
      <c r="AJ912" s="61"/>
      <c r="AK912" s="61"/>
      <c r="AL912" s="6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row>
    <row r="913" spans="1:78" ht="12.75" customHeight="1" x14ac:dyDescent="0.2">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c r="AA913" s="61"/>
      <c r="AB913" s="61"/>
      <c r="AC913" s="61"/>
      <c r="AD913" s="61"/>
      <c r="AE913" s="61"/>
      <c r="AF913" s="61"/>
      <c r="AG913" s="61"/>
      <c r="AH913" s="107"/>
      <c r="AI913" s="61"/>
      <c r="AJ913" s="61"/>
      <c r="AK913" s="61"/>
      <c r="AL913" s="6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row>
    <row r="914" spans="1:78" ht="12.75" customHeight="1" x14ac:dyDescent="0.2">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c r="AA914" s="61"/>
      <c r="AB914" s="61"/>
      <c r="AC914" s="61"/>
      <c r="AD914" s="61"/>
      <c r="AE914" s="61"/>
      <c r="AF914" s="61"/>
      <c r="AG914" s="61"/>
      <c r="AH914" s="107"/>
      <c r="AI914" s="61"/>
      <c r="AJ914" s="61"/>
      <c r="AK914" s="61"/>
      <c r="AL914" s="61"/>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row>
    <row r="915" spans="1:78" ht="12.75" customHeight="1" x14ac:dyDescent="0.2">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c r="AA915" s="61"/>
      <c r="AB915" s="61"/>
      <c r="AC915" s="61"/>
      <c r="AD915" s="61"/>
      <c r="AE915" s="61"/>
      <c r="AF915" s="61"/>
      <c r="AG915" s="61"/>
      <c r="AH915" s="107"/>
      <c r="AI915" s="61"/>
      <c r="AJ915" s="61"/>
      <c r="AK915" s="61"/>
      <c r="AL915" s="61"/>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row>
    <row r="916" spans="1:78" ht="12.75" customHeight="1" x14ac:dyDescent="0.2">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c r="AA916" s="61"/>
      <c r="AB916" s="61"/>
      <c r="AC916" s="61"/>
      <c r="AD916" s="61"/>
      <c r="AE916" s="61"/>
      <c r="AF916" s="61"/>
      <c r="AG916" s="61"/>
      <c r="AH916" s="107"/>
      <c r="AI916" s="61"/>
      <c r="AJ916" s="61"/>
      <c r="AK916" s="61"/>
      <c r="AL916" s="6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row>
    <row r="917" spans="1:78" ht="12.75" customHeight="1" x14ac:dyDescent="0.2">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c r="AA917" s="61"/>
      <c r="AB917" s="61"/>
      <c r="AC917" s="61"/>
      <c r="AD917" s="61"/>
      <c r="AE917" s="61"/>
      <c r="AF917" s="61"/>
      <c r="AG917" s="61"/>
      <c r="AH917" s="107"/>
      <c r="AI917" s="61"/>
      <c r="AJ917" s="61"/>
      <c r="AK917" s="61"/>
      <c r="AL917" s="6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row>
    <row r="918" spans="1:78" ht="12.75" customHeight="1" x14ac:dyDescent="0.2">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c r="AA918" s="61"/>
      <c r="AB918" s="61"/>
      <c r="AC918" s="61"/>
      <c r="AD918" s="61"/>
      <c r="AE918" s="61"/>
      <c r="AF918" s="61"/>
      <c r="AG918" s="61"/>
      <c r="AH918" s="107"/>
      <c r="AI918" s="61"/>
      <c r="AJ918" s="61"/>
      <c r="AK918" s="61"/>
      <c r="AL918" s="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row>
    <row r="919" spans="1:78" ht="12.75" customHeight="1" x14ac:dyDescent="0.2">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c r="AA919" s="61"/>
      <c r="AB919" s="61"/>
      <c r="AC919" s="61"/>
      <c r="AD919" s="61"/>
      <c r="AE919" s="61"/>
      <c r="AF919" s="61"/>
      <c r="AG919" s="61"/>
      <c r="AH919" s="107"/>
      <c r="AI919" s="61"/>
      <c r="AJ919" s="61"/>
      <c r="AK919" s="61"/>
      <c r="AL919" s="6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row>
    <row r="920" spans="1:78" ht="12.75" customHeight="1" x14ac:dyDescent="0.2">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c r="AA920" s="61"/>
      <c r="AB920" s="61"/>
      <c r="AC920" s="61"/>
      <c r="AD920" s="61"/>
      <c r="AE920" s="61"/>
      <c r="AF920" s="61"/>
      <c r="AG920" s="61"/>
      <c r="AH920" s="107"/>
      <c r="AI920" s="61"/>
      <c r="AJ920" s="61"/>
      <c r="AK920" s="61"/>
      <c r="AL920" s="6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row>
    <row r="921" spans="1:78" ht="12.75" customHeight="1" x14ac:dyDescent="0.2">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c r="AA921" s="61"/>
      <c r="AB921" s="61"/>
      <c r="AC921" s="61"/>
      <c r="AD921" s="61"/>
      <c r="AE921" s="61"/>
      <c r="AF921" s="61"/>
      <c r="AG921" s="61"/>
      <c r="AH921" s="107"/>
      <c r="AI921" s="61"/>
      <c r="AJ921" s="61"/>
      <c r="AK921" s="61"/>
      <c r="AL921" s="6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row>
    <row r="922" spans="1:78" ht="12.75" customHeight="1" x14ac:dyDescent="0.2">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c r="AA922" s="61"/>
      <c r="AB922" s="61"/>
      <c r="AC922" s="61"/>
      <c r="AD922" s="61"/>
      <c r="AE922" s="61"/>
      <c r="AF922" s="61"/>
      <c r="AG922" s="61"/>
      <c r="AH922" s="107"/>
      <c r="AI922" s="61"/>
      <c r="AJ922" s="61"/>
      <c r="AK922" s="61"/>
      <c r="AL922" s="6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row>
    <row r="923" spans="1:78" ht="12.75" customHeight="1" x14ac:dyDescent="0.2">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c r="AA923" s="61"/>
      <c r="AB923" s="61"/>
      <c r="AC923" s="61"/>
      <c r="AD923" s="61"/>
      <c r="AE923" s="61"/>
      <c r="AF923" s="61"/>
      <c r="AG923" s="61"/>
      <c r="AH923" s="107"/>
      <c r="AI923" s="61"/>
      <c r="AJ923" s="61"/>
      <c r="AK923" s="61"/>
      <c r="AL923" s="6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row>
    <row r="924" spans="1:78" ht="12.75" customHeight="1" x14ac:dyDescent="0.2">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c r="AA924" s="61"/>
      <c r="AB924" s="61"/>
      <c r="AC924" s="61"/>
      <c r="AD924" s="61"/>
      <c r="AE924" s="61"/>
      <c r="AF924" s="61"/>
      <c r="AG924" s="61"/>
      <c r="AH924" s="107"/>
      <c r="AI924" s="61"/>
      <c r="AJ924" s="61"/>
      <c r="AK924" s="61"/>
      <c r="AL924" s="6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row>
    <row r="925" spans="1:78" ht="12.75" customHeight="1" x14ac:dyDescent="0.2">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c r="AA925" s="61"/>
      <c r="AB925" s="61"/>
      <c r="AC925" s="61"/>
      <c r="AD925" s="61"/>
      <c r="AE925" s="61"/>
      <c r="AF925" s="61"/>
      <c r="AG925" s="61"/>
      <c r="AH925" s="107"/>
      <c r="AI925" s="61"/>
      <c r="AJ925" s="61"/>
      <c r="AK925" s="61"/>
      <c r="AL925" s="6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row>
    <row r="926" spans="1:78" ht="12.75" customHeight="1" x14ac:dyDescent="0.2">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c r="AA926" s="61"/>
      <c r="AB926" s="61"/>
      <c r="AC926" s="61"/>
      <c r="AD926" s="61"/>
      <c r="AE926" s="61"/>
      <c r="AF926" s="61"/>
      <c r="AG926" s="61"/>
      <c r="AH926" s="107"/>
      <c r="AI926" s="61"/>
      <c r="AJ926" s="61"/>
      <c r="AK926" s="61"/>
      <c r="AL926" s="61"/>
      <c r="AM926" s="61"/>
      <c r="AN926" s="61"/>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row>
    <row r="927" spans="1:78" ht="12.75" customHeight="1" x14ac:dyDescent="0.2">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c r="AD927" s="61"/>
      <c r="AE927" s="61"/>
      <c r="AF927" s="61"/>
      <c r="AG927" s="61"/>
      <c r="AH927" s="107"/>
      <c r="AI927" s="61"/>
      <c r="AJ927" s="61"/>
      <c r="AK927" s="61"/>
      <c r="AL927" s="61"/>
      <c r="AM927" s="61"/>
      <c r="AN927" s="61"/>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row>
    <row r="928" spans="1:78" ht="12.75" customHeight="1" x14ac:dyDescent="0.2">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c r="AD928" s="61"/>
      <c r="AE928" s="61"/>
      <c r="AF928" s="61"/>
      <c r="AG928" s="61"/>
      <c r="AH928" s="107"/>
      <c r="AI928" s="61"/>
      <c r="AJ928" s="61"/>
      <c r="AK928" s="61"/>
      <c r="AL928" s="61"/>
      <c r="AM928" s="61"/>
      <c r="AN928" s="61"/>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row>
    <row r="929" spans="1:78" ht="12.75" customHeight="1" x14ac:dyDescent="0.2">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c r="AD929" s="61"/>
      <c r="AE929" s="61"/>
      <c r="AF929" s="61"/>
      <c r="AG929" s="61"/>
      <c r="AH929" s="107"/>
      <c r="AI929" s="61"/>
      <c r="AJ929" s="61"/>
      <c r="AK929" s="61"/>
      <c r="AL929" s="61"/>
      <c r="AM929" s="61"/>
      <c r="AN929" s="61"/>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row>
    <row r="930" spans="1:78" ht="12.75" customHeight="1" x14ac:dyDescent="0.2">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c r="AD930" s="61"/>
      <c r="AE930" s="61"/>
      <c r="AF930" s="61"/>
      <c r="AG930" s="61"/>
      <c r="AH930" s="107"/>
      <c r="AI930" s="61"/>
      <c r="AJ930" s="61"/>
      <c r="AK930" s="61"/>
      <c r="AL930" s="61"/>
      <c r="AM930" s="61"/>
      <c r="AN930" s="61"/>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row>
    <row r="931" spans="1:78" ht="12.75" customHeight="1" x14ac:dyDescent="0.2">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c r="AD931" s="61"/>
      <c r="AE931" s="61"/>
      <c r="AF931" s="61"/>
      <c r="AG931" s="61"/>
      <c r="AH931" s="107"/>
      <c r="AI931" s="61"/>
      <c r="AJ931" s="61"/>
      <c r="AK931" s="61"/>
      <c r="AL931" s="61"/>
      <c r="AM931" s="61"/>
      <c r="AN931" s="61"/>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row>
    <row r="932" spans="1:78" ht="12.75" customHeight="1" x14ac:dyDescent="0.2">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c r="AD932" s="61"/>
      <c r="AE932" s="61"/>
      <c r="AF932" s="61"/>
      <c r="AG932" s="61"/>
      <c r="AH932" s="107"/>
      <c r="AI932" s="61"/>
      <c r="AJ932" s="61"/>
      <c r="AK932" s="61"/>
      <c r="AL932" s="61"/>
      <c r="AM932" s="61"/>
      <c r="AN932" s="61"/>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row>
    <row r="933" spans="1:78" ht="12.75" customHeight="1" x14ac:dyDescent="0.2">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c r="AD933" s="61"/>
      <c r="AE933" s="61"/>
      <c r="AF933" s="61"/>
      <c r="AG933" s="61"/>
      <c r="AH933" s="107"/>
      <c r="AI933" s="61"/>
      <c r="AJ933" s="61"/>
      <c r="AK933" s="61"/>
      <c r="AL933" s="61"/>
      <c r="AM933" s="61"/>
      <c r="AN933" s="61"/>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row>
    <row r="934" spans="1:78" ht="12.75" customHeight="1" x14ac:dyDescent="0.2">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c r="AD934" s="61"/>
      <c r="AE934" s="61"/>
      <c r="AF934" s="61"/>
      <c r="AG934" s="61"/>
      <c r="AH934" s="107"/>
      <c r="AI934" s="61"/>
      <c r="AJ934" s="61"/>
      <c r="AK934" s="61"/>
      <c r="AL934" s="61"/>
      <c r="AM934" s="61"/>
      <c r="AN934" s="61"/>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row>
    <row r="935" spans="1:78" ht="12.75" customHeight="1" x14ac:dyDescent="0.2">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c r="AD935" s="61"/>
      <c r="AE935" s="61"/>
      <c r="AF935" s="61"/>
      <c r="AG935" s="61"/>
      <c r="AH935" s="107"/>
      <c r="AI935" s="61"/>
      <c r="AJ935" s="61"/>
      <c r="AK935" s="61"/>
      <c r="AL935" s="6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row>
    <row r="936" spans="1:78" ht="12.75" customHeight="1" x14ac:dyDescent="0.2">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c r="AD936" s="61"/>
      <c r="AE936" s="61"/>
      <c r="AF936" s="61"/>
      <c r="AG936" s="61"/>
      <c r="AH936" s="107"/>
      <c r="AI936" s="61"/>
      <c r="AJ936" s="61"/>
      <c r="AK936" s="61"/>
      <c r="AL936" s="6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row>
    <row r="937" spans="1:78" ht="12.75" customHeight="1" x14ac:dyDescent="0.2">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c r="AD937" s="61"/>
      <c r="AE937" s="61"/>
      <c r="AF937" s="61"/>
      <c r="AG937" s="61"/>
      <c r="AH937" s="107"/>
      <c r="AI937" s="61"/>
      <c r="AJ937" s="61"/>
      <c r="AK937" s="61"/>
      <c r="AL937" s="6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row>
    <row r="938" spans="1:78" ht="12.75" customHeight="1" x14ac:dyDescent="0.2">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c r="AD938" s="61"/>
      <c r="AE938" s="61"/>
      <c r="AF938" s="61"/>
      <c r="AG938" s="61"/>
      <c r="AH938" s="107"/>
      <c r="AI938" s="61"/>
      <c r="AJ938" s="61"/>
      <c r="AK938" s="61"/>
      <c r="AL938" s="6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row>
    <row r="939" spans="1:78" ht="12.75" customHeight="1" x14ac:dyDescent="0.2">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c r="AD939" s="61"/>
      <c r="AE939" s="61"/>
      <c r="AF939" s="61"/>
      <c r="AG939" s="61"/>
      <c r="AH939" s="107"/>
      <c r="AI939" s="61"/>
      <c r="AJ939" s="61"/>
      <c r="AK939" s="61"/>
      <c r="AL939" s="6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row>
    <row r="940" spans="1:78" ht="12.75" customHeight="1" x14ac:dyDescent="0.2">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c r="AD940" s="61"/>
      <c r="AE940" s="61"/>
      <c r="AF940" s="61"/>
      <c r="AG940" s="61"/>
      <c r="AH940" s="107"/>
      <c r="AI940" s="61"/>
      <c r="AJ940" s="61"/>
      <c r="AK940" s="61"/>
      <c r="AL940" s="61"/>
      <c r="AM940" s="61"/>
      <c r="AN940" s="61"/>
      <c r="AO940" s="61"/>
      <c r="AP940" s="61"/>
      <c r="AQ940" s="61"/>
      <c r="AR940" s="61"/>
      <c r="AS940" s="61"/>
      <c r="AT940" s="61"/>
      <c r="AU940" s="61"/>
      <c r="AV940" s="61"/>
      <c r="AW940" s="61"/>
      <c r="AX940" s="61"/>
      <c r="AY940" s="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row>
    <row r="941" spans="1:78" ht="12.75" customHeight="1" x14ac:dyDescent="0.2">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c r="AD941" s="61"/>
      <c r="AE941" s="61"/>
      <c r="AF941" s="61"/>
      <c r="AG941" s="61"/>
      <c r="AH941" s="107"/>
      <c r="AI941" s="61"/>
      <c r="AJ941" s="61"/>
      <c r="AK941" s="61"/>
      <c r="AL941" s="61"/>
      <c r="AM941" s="61"/>
      <c r="AN941" s="61"/>
      <c r="AO941" s="61"/>
      <c r="AP941" s="61"/>
      <c r="AQ941" s="61"/>
      <c r="AR941" s="61"/>
      <c r="AS941" s="61"/>
      <c r="AT941" s="61"/>
      <c r="AU941" s="61"/>
      <c r="AV941" s="61"/>
      <c r="AW941" s="61"/>
      <c r="AX941" s="61"/>
      <c r="AY941" s="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row>
    <row r="942" spans="1:78" ht="12.75" customHeight="1" x14ac:dyDescent="0.2">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c r="AD942" s="61"/>
      <c r="AE942" s="61"/>
      <c r="AF942" s="61"/>
      <c r="AG942" s="61"/>
      <c r="AH942" s="107"/>
      <c r="AI942" s="61"/>
      <c r="AJ942" s="61"/>
      <c r="AK942" s="61"/>
      <c r="AL942" s="61"/>
      <c r="AM942" s="61"/>
      <c r="AN942" s="61"/>
      <c r="AO942" s="61"/>
      <c r="AP942" s="61"/>
      <c r="AQ942" s="61"/>
      <c r="AR942" s="61"/>
      <c r="AS942" s="61"/>
      <c r="AT942" s="61"/>
      <c r="AU942" s="61"/>
      <c r="AV942" s="61"/>
      <c r="AW942" s="61"/>
      <c r="AX942" s="61"/>
      <c r="AY942" s="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row>
    <row r="943" spans="1:78" ht="12.75" customHeight="1" x14ac:dyDescent="0.2">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c r="AD943" s="61"/>
      <c r="AE943" s="61"/>
      <c r="AF943" s="61"/>
      <c r="AG943" s="61"/>
      <c r="AH943" s="107"/>
      <c r="AI943" s="61"/>
      <c r="AJ943" s="61"/>
      <c r="AK943" s="61"/>
      <c r="AL943" s="61"/>
      <c r="AM943" s="61"/>
      <c r="AN943" s="61"/>
      <c r="AO943" s="61"/>
      <c r="AP943" s="61"/>
      <c r="AQ943" s="61"/>
      <c r="AR943" s="61"/>
      <c r="AS943" s="61"/>
      <c r="AT943" s="61"/>
      <c r="AU943" s="61"/>
      <c r="AV943" s="61"/>
      <c r="AW943" s="61"/>
      <c r="AX943" s="61"/>
      <c r="AY943" s="6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row>
    <row r="944" spans="1:78" ht="12.75" customHeight="1" x14ac:dyDescent="0.2">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c r="AD944" s="61"/>
      <c r="AE944" s="61"/>
      <c r="AF944" s="61"/>
      <c r="AG944" s="61"/>
      <c r="AH944" s="107"/>
      <c r="AI944" s="61"/>
      <c r="AJ944" s="61"/>
      <c r="AK944" s="61"/>
      <c r="AL944" s="61"/>
      <c r="AM944" s="61"/>
      <c r="AN944" s="61"/>
      <c r="AO944" s="61"/>
      <c r="AP944" s="61"/>
      <c r="AQ944" s="61"/>
      <c r="AR944" s="61"/>
      <c r="AS944" s="61"/>
      <c r="AT944" s="61"/>
      <c r="AU944" s="61"/>
      <c r="AV944" s="61"/>
      <c r="AW944" s="61"/>
      <c r="AX944" s="61"/>
      <c r="AY944" s="6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row>
    <row r="945" spans="1:78" ht="12.75" customHeight="1" x14ac:dyDescent="0.2">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c r="AC945" s="61"/>
      <c r="AD945" s="61"/>
      <c r="AE945" s="61"/>
      <c r="AF945" s="61"/>
      <c r="AG945" s="61"/>
      <c r="AH945" s="107"/>
      <c r="AI945" s="61"/>
      <c r="AJ945" s="61"/>
      <c r="AK945" s="61"/>
      <c r="AL945" s="61"/>
      <c r="AM945" s="61"/>
      <c r="AN945" s="61"/>
      <c r="AO945" s="61"/>
      <c r="AP945" s="61"/>
      <c r="AQ945" s="61"/>
      <c r="AR945" s="61"/>
      <c r="AS945" s="61"/>
      <c r="AT945" s="61"/>
      <c r="AU945" s="61"/>
      <c r="AV945" s="61"/>
      <c r="AW945" s="61"/>
      <c r="AX945" s="61"/>
      <c r="AY945" s="6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row>
    <row r="946" spans="1:78" ht="12.75" customHeight="1" x14ac:dyDescent="0.2">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c r="AC946" s="61"/>
      <c r="AD946" s="61"/>
      <c r="AE946" s="61"/>
      <c r="AF946" s="61"/>
      <c r="AG946" s="61"/>
      <c r="AH946" s="107"/>
      <c r="AI946" s="61"/>
      <c r="AJ946" s="61"/>
      <c r="AK946" s="61"/>
      <c r="AL946" s="61"/>
      <c r="AM946" s="61"/>
      <c r="AN946" s="61"/>
      <c r="AO946" s="61"/>
      <c r="AP946" s="61"/>
      <c r="AQ946" s="61"/>
      <c r="AR946" s="61"/>
      <c r="AS946" s="61"/>
      <c r="AT946" s="61"/>
      <c r="AU946" s="61"/>
      <c r="AV946" s="61"/>
      <c r="AW946" s="61"/>
      <c r="AX946" s="61"/>
      <c r="AY946" s="6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row>
    <row r="947" spans="1:78" ht="12.75" customHeight="1" x14ac:dyDescent="0.2">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c r="AG947" s="61"/>
      <c r="AH947" s="107"/>
      <c r="AI947" s="61"/>
      <c r="AJ947" s="61"/>
      <c r="AK947" s="61"/>
      <c r="AL947" s="61"/>
      <c r="AM947" s="61"/>
      <c r="AN947" s="61"/>
      <c r="AO947" s="61"/>
      <c r="AP947" s="61"/>
      <c r="AQ947" s="61"/>
      <c r="AR947" s="61"/>
      <c r="AS947" s="61"/>
      <c r="AT947" s="61"/>
      <c r="AU947" s="61"/>
      <c r="AV947" s="61"/>
      <c r="AW947" s="61"/>
      <c r="AX947" s="61"/>
      <c r="AY947" s="6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row>
    <row r="948" spans="1:78" ht="12.75" customHeight="1" x14ac:dyDescent="0.2">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c r="AC948" s="61"/>
      <c r="AD948" s="61"/>
      <c r="AE948" s="61"/>
      <c r="AF948" s="61"/>
      <c r="AG948" s="61"/>
      <c r="AH948" s="107"/>
      <c r="AI948" s="61"/>
      <c r="AJ948" s="61"/>
      <c r="AK948" s="61"/>
      <c r="AL948" s="61"/>
      <c r="AM948" s="61"/>
      <c r="AN948" s="61"/>
      <c r="AO948" s="61"/>
      <c r="AP948" s="61"/>
      <c r="AQ948" s="61"/>
      <c r="AR948" s="61"/>
      <c r="AS948" s="61"/>
      <c r="AT948" s="61"/>
      <c r="AU948" s="61"/>
      <c r="AV948" s="61"/>
      <c r="AW948" s="61"/>
      <c r="AX948" s="61"/>
      <c r="AY948" s="6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row>
    <row r="949" spans="1:78" ht="12.75" customHeight="1" x14ac:dyDescent="0.2">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c r="AC949" s="61"/>
      <c r="AD949" s="61"/>
      <c r="AE949" s="61"/>
      <c r="AF949" s="61"/>
      <c r="AG949" s="61"/>
      <c r="AH949" s="107"/>
      <c r="AI949" s="61"/>
      <c r="AJ949" s="61"/>
      <c r="AK949" s="61"/>
      <c r="AL949" s="61"/>
      <c r="AM949" s="61"/>
      <c r="AN949" s="61"/>
      <c r="AO949" s="61"/>
      <c r="AP949" s="61"/>
      <c r="AQ949" s="61"/>
      <c r="AR949" s="61"/>
      <c r="AS949" s="61"/>
      <c r="AT949" s="61"/>
      <c r="AU949" s="61"/>
      <c r="AV949" s="61"/>
      <c r="AW949" s="61"/>
      <c r="AX949" s="61"/>
      <c r="AY949" s="6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row>
    <row r="950" spans="1:78" ht="12.75" customHeight="1" x14ac:dyDescent="0.2">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c r="AC950" s="61"/>
      <c r="AD950" s="61"/>
      <c r="AE950" s="61"/>
      <c r="AF950" s="61"/>
      <c r="AG950" s="61"/>
      <c r="AH950" s="107"/>
      <c r="AI950" s="61"/>
      <c r="AJ950" s="61"/>
      <c r="AK950" s="61"/>
      <c r="AL950" s="61"/>
      <c r="AM950" s="61"/>
      <c r="AN950" s="61"/>
      <c r="AO950" s="61"/>
      <c r="AP950" s="61"/>
      <c r="AQ950" s="61"/>
      <c r="AR950" s="61"/>
      <c r="AS950" s="61"/>
      <c r="AT950" s="61"/>
      <c r="AU950" s="61"/>
      <c r="AV950" s="61"/>
      <c r="AW950" s="61"/>
      <c r="AX950" s="61"/>
      <c r="AY950" s="61"/>
      <c r="AZ950" s="61"/>
      <c r="BA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row>
    <row r="951" spans="1:78" ht="12.75" customHeight="1" x14ac:dyDescent="0.2">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c r="AC951" s="61"/>
      <c r="AD951" s="61"/>
      <c r="AE951" s="61"/>
      <c r="AF951" s="61"/>
      <c r="AG951" s="61"/>
      <c r="AH951" s="107"/>
      <c r="AI951" s="61"/>
      <c r="AJ951" s="61"/>
      <c r="AK951" s="61"/>
      <c r="AL951" s="61"/>
      <c r="AM951" s="61"/>
      <c r="AN951" s="61"/>
      <c r="AO951" s="61"/>
      <c r="AP951" s="61"/>
      <c r="AQ951" s="61"/>
      <c r="AR951" s="61"/>
      <c r="AS951" s="61"/>
      <c r="AT951" s="61"/>
      <c r="AU951" s="61"/>
      <c r="AV951" s="61"/>
      <c r="AW951" s="61"/>
      <c r="AX951" s="61"/>
      <c r="AY951" s="61"/>
      <c r="AZ951" s="61"/>
      <c r="BA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row>
    <row r="952" spans="1:78" ht="12.75" customHeight="1" x14ac:dyDescent="0.2">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107"/>
      <c r="AI952" s="61"/>
      <c r="AJ952" s="61"/>
      <c r="AK952" s="61"/>
      <c r="AL952" s="61"/>
      <c r="AM952" s="61"/>
      <c r="AN952" s="61"/>
      <c r="AO952" s="61"/>
      <c r="AP952" s="61"/>
      <c r="AQ952" s="61"/>
      <c r="AR952" s="61"/>
      <c r="AS952" s="61"/>
      <c r="AT952" s="61"/>
      <c r="AU952" s="61"/>
      <c r="AV952" s="61"/>
      <c r="AW952" s="61"/>
      <c r="AX952" s="61"/>
      <c r="AY952" s="61"/>
      <c r="AZ952" s="61"/>
      <c r="BA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row>
    <row r="953" spans="1:78" ht="12.75" customHeight="1" x14ac:dyDescent="0.2">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c r="AC953" s="61"/>
      <c r="AD953" s="61"/>
      <c r="AE953" s="61"/>
      <c r="AF953" s="61"/>
      <c r="AG953" s="61"/>
      <c r="AH953" s="107"/>
      <c r="AI953" s="61"/>
      <c r="AJ953" s="61"/>
      <c r="AK953" s="61"/>
      <c r="AL953" s="61"/>
      <c r="AM953" s="61"/>
      <c r="AN953" s="61"/>
      <c r="AO953" s="61"/>
      <c r="AP953" s="61"/>
      <c r="AQ953" s="61"/>
      <c r="AR953" s="61"/>
      <c r="AS953" s="61"/>
      <c r="AT953" s="61"/>
      <c r="AU953" s="61"/>
      <c r="AV953" s="61"/>
      <c r="AW953" s="61"/>
      <c r="AX953" s="61"/>
      <c r="AY953" s="61"/>
      <c r="AZ953" s="61"/>
      <c r="BA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row>
    <row r="954" spans="1:78" ht="12.75" customHeight="1" x14ac:dyDescent="0.2">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c r="AC954" s="61"/>
      <c r="AD954" s="61"/>
      <c r="AE954" s="61"/>
      <c r="AF954" s="61"/>
      <c r="AG954" s="61"/>
      <c r="AH954" s="107"/>
      <c r="AI954" s="61"/>
      <c r="AJ954" s="61"/>
      <c r="AK954" s="61"/>
      <c r="AL954" s="61"/>
      <c r="AM954" s="61"/>
      <c r="AN954" s="61"/>
      <c r="AO954" s="61"/>
      <c r="AP954" s="61"/>
      <c r="AQ954" s="61"/>
      <c r="AR954" s="61"/>
      <c r="AS954" s="61"/>
      <c r="AT954" s="61"/>
      <c r="AU954" s="61"/>
      <c r="AV954" s="61"/>
      <c r="AW954" s="61"/>
      <c r="AX954" s="61"/>
      <c r="AY954" s="61"/>
      <c r="AZ954" s="61"/>
      <c r="BA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row>
    <row r="955" spans="1:78" ht="12.75" customHeight="1" x14ac:dyDescent="0.2">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c r="AG955" s="61"/>
      <c r="AH955" s="107"/>
      <c r="AI955" s="61"/>
      <c r="AJ955" s="61"/>
      <c r="AK955" s="61"/>
      <c r="AL955" s="61"/>
      <c r="AM955" s="61"/>
      <c r="AN955" s="61"/>
      <c r="AO955" s="61"/>
      <c r="AP955" s="61"/>
      <c r="AQ955" s="61"/>
      <c r="AR955" s="61"/>
      <c r="AS955" s="6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row>
    <row r="956" spans="1:78" ht="12.75" customHeight="1" x14ac:dyDescent="0.2">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c r="AC956" s="61"/>
      <c r="AD956" s="61"/>
      <c r="AE956" s="61"/>
      <c r="AF956" s="61"/>
      <c r="AG956" s="61"/>
      <c r="AH956" s="107"/>
      <c r="AI956" s="61"/>
      <c r="AJ956" s="61"/>
      <c r="AK956" s="61"/>
      <c r="AL956" s="61"/>
      <c r="AM956" s="61"/>
      <c r="AN956" s="61"/>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row>
    <row r="957" spans="1:78" ht="12.75" customHeight="1" x14ac:dyDescent="0.2">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107"/>
      <c r="AI957" s="61"/>
      <c r="AJ957" s="61"/>
      <c r="AK957" s="61"/>
      <c r="AL957" s="61"/>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row>
    <row r="958" spans="1:78" ht="12.75" customHeight="1" x14ac:dyDescent="0.2">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c r="AC958" s="61"/>
      <c r="AD958" s="61"/>
      <c r="AE958" s="61"/>
      <c r="AF958" s="61"/>
      <c r="AG958" s="61"/>
      <c r="AH958" s="107"/>
      <c r="AI958" s="61"/>
      <c r="AJ958" s="61"/>
      <c r="AK958" s="61"/>
      <c r="AL958" s="61"/>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row>
    <row r="959" spans="1:78" ht="12.75" customHeight="1" x14ac:dyDescent="0.2">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c r="AC959" s="61"/>
      <c r="AD959" s="61"/>
      <c r="AE959" s="61"/>
      <c r="AF959" s="61"/>
      <c r="AG959" s="61"/>
      <c r="AH959" s="107"/>
      <c r="AI959" s="61"/>
      <c r="AJ959" s="61"/>
      <c r="AK959" s="61"/>
      <c r="AL959" s="61"/>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row>
    <row r="960" spans="1:78" ht="12.75" customHeight="1" x14ac:dyDescent="0.2">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c r="AC960" s="61"/>
      <c r="AD960" s="61"/>
      <c r="AE960" s="61"/>
      <c r="AF960" s="61"/>
      <c r="AG960" s="61"/>
      <c r="AH960" s="107"/>
      <c r="AI960" s="61"/>
      <c r="AJ960" s="61"/>
      <c r="AK960" s="61"/>
      <c r="AL960" s="61"/>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row>
    <row r="961" spans="1:78" ht="12.75" customHeight="1" x14ac:dyDescent="0.2">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c r="AC961" s="61"/>
      <c r="AD961" s="61"/>
      <c r="AE961" s="61"/>
      <c r="AF961" s="61"/>
      <c r="AG961" s="61"/>
      <c r="AH961" s="107"/>
      <c r="AI961" s="61"/>
      <c r="AJ961" s="61"/>
      <c r="AK961" s="61"/>
      <c r="AL961" s="61"/>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row>
    <row r="962" spans="1:78" ht="12.75" customHeight="1" x14ac:dyDescent="0.2">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c r="AC962" s="61"/>
      <c r="AD962" s="61"/>
      <c r="AE962" s="61"/>
      <c r="AF962" s="61"/>
      <c r="AG962" s="61"/>
      <c r="AH962" s="107"/>
      <c r="AI962" s="61"/>
      <c r="AJ962" s="61"/>
      <c r="AK962" s="61"/>
      <c r="AL962" s="61"/>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row>
    <row r="963" spans="1:78" ht="12.75" customHeight="1" x14ac:dyDescent="0.2">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c r="AC963" s="61"/>
      <c r="AD963" s="61"/>
      <c r="AE963" s="61"/>
      <c r="AF963" s="61"/>
      <c r="AG963" s="61"/>
      <c r="AH963" s="107"/>
      <c r="AI963" s="61"/>
      <c r="AJ963" s="61"/>
      <c r="AK963" s="61"/>
      <c r="AL963" s="61"/>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row>
    <row r="964" spans="1:78" ht="12.75" customHeight="1" x14ac:dyDescent="0.2">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c r="AC964" s="61"/>
      <c r="AD964" s="61"/>
      <c r="AE964" s="61"/>
      <c r="AF964" s="61"/>
      <c r="AG964" s="61"/>
      <c r="AH964" s="107"/>
      <c r="AI964" s="61"/>
      <c r="AJ964" s="61"/>
      <c r="AK964" s="61"/>
      <c r="AL964" s="61"/>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row>
    <row r="965" spans="1:78" ht="12.75" customHeight="1" x14ac:dyDescent="0.2">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107"/>
      <c r="AI965" s="61"/>
      <c r="AJ965" s="61"/>
      <c r="AK965" s="61"/>
      <c r="AL965" s="61"/>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row>
    <row r="966" spans="1:78" ht="12.75" customHeight="1" x14ac:dyDescent="0.2">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c r="AG966" s="61"/>
      <c r="AH966" s="107"/>
      <c r="AI966" s="61"/>
      <c r="AJ966" s="61"/>
      <c r="AK966" s="61"/>
      <c r="AL966" s="61"/>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row>
    <row r="967" spans="1:78" ht="12.75" customHeight="1" x14ac:dyDescent="0.2">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c r="AA967" s="61"/>
      <c r="AB967" s="61"/>
      <c r="AC967" s="61"/>
      <c r="AD967" s="61"/>
      <c r="AE967" s="61"/>
      <c r="AF967" s="61"/>
      <c r="AG967" s="61"/>
      <c r="AH967" s="107"/>
      <c r="AI967" s="61"/>
      <c r="AJ967" s="61"/>
      <c r="AK967" s="61"/>
      <c r="AL967" s="61"/>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row>
    <row r="968" spans="1:78" ht="12.75" customHeight="1" x14ac:dyDescent="0.2">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c r="AA968" s="61"/>
      <c r="AB968" s="61"/>
      <c r="AC968" s="61"/>
      <c r="AD968" s="61"/>
      <c r="AE968" s="61"/>
      <c r="AF968" s="61"/>
      <c r="AG968" s="61"/>
      <c r="AH968" s="107"/>
      <c r="AI968" s="61"/>
      <c r="AJ968" s="61"/>
      <c r="AK968" s="61"/>
      <c r="AL968" s="61"/>
      <c r="AM968" s="61"/>
      <c r="AN968" s="61"/>
      <c r="AO968" s="61"/>
      <c r="AP968" s="61"/>
      <c r="AQ968" s="61"/>
      <c r="AR968" s="61"/>
      <c r="AS968" s="61"/>
      <c r="AT968" s="61"/>
      <c r="AU968" s="61"/>
      <c r="AV968" s="61"/>
      <c r="AW968" s="61"/>
      <c r="AX968" s="61"/>
      <c r="AY968" s="61"/>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row>
    <row r="969" spans="1:78" ht="12.75" customHeight="1" x14ac:dyDescent="0.2">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c r="AA969" s="61"/>
      <c r="AB969" s="61"/>
      <c r="AC969" s="61"/>
      <c r="AD969" s="61"/>
      <c r="AE969" s="61"/>
      <c r="AF969" s="61"/>
      <c r="AG969" s="61"/>
      <c r="AH969" s="107"/>
      <c r="AI969" s="61"/>
      <c r="AJ969" s="61"/>
      <c r="AK969" s="61"/>
      <c r="AL969" s="61"/>
      <c r="AM969" s="61"/>
      <c r="AN969" s="61"/>
      <c r="AO969" s="61"/>
      <c r="AP969" s="61"/>
      <c r="AQ969" s="61"/>
      <c r="AR969" s="61"/>
      <c r="AS969" s="61"/>
      <c r="AT969" s="61"/>
      <c r="AU969" s="61"/>
      <c r="AV969" s="61"/>
      <c r="AW969" s="61"/>
      <c r="AX969" s="61"/>
      <c r="AY969" s="61"/>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row>
    <row r="970" spans="1:78" ht="12.75" customHeight="1" x14ac:dyDescent="0.2">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c r="AA970" s="61"/>
      <c r="AB970" s="61"/>
      <c r="AC970" s="61"/>
      <c r="AD970" s="61"/>
      <c r="AE970" s="61"/>
      <c r="AF970" s="61"/>
      <c r="AG970" s="61"/>
      <c r="AH970" s="107"/>
      <c r="AI970" s="61"/>
      <c r="AJ970" s="61"/>
      <c r="AK970" s="61"/>
      <c r="AL970" s="61"/>
      <c r="AM970" s="61"/>
      <c r="AN970" s="61"/>
      <c r="AO970" s="61"/>
      <c r="AP970" s="61"/>
      <c r="AQ970" s="61"/>
      <c r="AR970" s="61"/>
      <c r="AS970" s="61"/>
      <c r="AT970" s="61"/>
      <c r="AU970" s="61"/>
      <c r="AV970" s="61"/>
      <c r="AW970" s="61"/>
      <c r="AX970" s="61"/>
      <c r="AY970" s="61"/>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row>
    <row r="971" spans="1:78" ht="12.75" customHeight="1" x14ac:dyDescent="0.2">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c r="AA971" s="61"/>
      <c r="AB971" s="61"/>
      <c r="AC971" s="61"/>
      <c r="AD971" s="61"/>
      <c r="AE971" s="61"/>
      <c r="AF971" s="61"/>
      <c r="AG971" s="61"/>
      <c r="AH971" s="107"/>
      <c r="AI971" s="61"/>
      <c r="AJ971" s="61"/>
      <c r="AK971" s="61"/>
      <c r="AL971" s="61"/>
      <c r="AM971" s="61"/>
      <c r="AN971" s="61"/>
      <c r="AO971" s="61"/>
      <c r="AP971" s="61"/>
      <c r="AQ971" s="61"/>
      <c r="AR971" s="61"/>
      <c r="AS971" s="61"/>
      <c r="AT971" s="61"/>
      <c r="AU971" s="61"/>
      <c r="AV971" s="61"/>
      <c r="AW971" s="61"/>
      <c r="AX971" s="61"/>
      <c r="AY971" s="61"/>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row>
    <row r="972" spans="1:78" ht="12.75" customHeight="1" x14ac:dyDescent="0.2">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c r="AB972" s="61"/>
      <c r="AC972" s="61"/>
      <c r="AD972" s="61"/>
      <c r="AE972" s="61"/>
      <c r="AF972" s="61"/>
      <c r="AG972" s="61"/>
      <c r="AH972" s="107"/>
      <c r="AI972" s="61"/>
      <c r="AJ972" s="61"/>
      <c r="AK972" s="61"/>
      <c r="AL972" s="61"/>
      <c r="AM972" s="61"/>
      <c r="AN972" s="61"/>
      <c r="AO972" s="61"/>
      <c r="AP972" s="61"/>
      <c r="AQ972" s="61"/>
      <c r="AR972" s="61"/>
      <c r="AS972" s="61"/>
      <c r="AT972" s="61"/>
      <c r="AU972" s="61"/>
      <c r="AV972" s="61"/>
      <c r="AW972" s="61"/>
      <c r="AX972" s="61"/>
      <c r="AY972" s="61"/>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row>
    <row r="973" spans="1:78" ht="12.75" customHeight="1" x14ac:dyDescent="0.2">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c r="AA973" s="61"/>
      <c r="AB973" s="61"/>
      <c r="AC973" s="61"/>
      <c r="AD973" s="61"/>
      <c r="AE973" s="61"/>
      <c r="AF973" s="61"/>
      <c r="AG973" s="61"/>
      <c r="AH973" s="107"/>
      <c r="AI973" s="61"/>
      <c r="AJ973" s="61"/>
      <c r="AK973" s="61"/>
      <c r="AL973" s="61"/>
      <c r="AM973" s="61"/>
      <c r="AN973" s="61"/>
      <c r="AO973" s="61"/>
      <c r="AP973" s="61"/>
      <c r="AQ973" s="61"/>
      <c r="AR973" s="61"/>
      <c r="AS973" s="61"/>
      <c r="AT973" s="61"/>
      <c r="AU973" s="61"/>
      <c r="AV973" s="61"/>
      <c r="AW973" s="61"/>
      <c r="AX973" s="61"/>
      <c r="AY973" s="61"/>
      <c r="AZ973" s="61"/>
      <c r="BA973" s="61"/>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row>
    <row r="974" spans="1:78" ht="12.75" customHeight="1" x14ac:dyDescent="0.2">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c r="AB974" s="61"/>
      <c r="AC974" s="61"/>
      <c r="AD974" s="61"/>
      <c r="AE974" s="61"/>
      <c r="AF974" s="61"/>
      <c r="AG974" s="61"/>
      <c r="AH974" s="107"/>
      <c r="AI974" s="61"/>
      <c r="AJ974" s="61"/>
      <c r="AK974" s="61"/>
      <c r="AL974" s="61"/>
      <c r="AM974" s="61"/>
      <c r="AN974" s="61"/>
      <c r="AO974" s="61"/>
      <c r="AP974" s="61"/>
      <c r="AQ974" s="61"/>
      <c r="AR974" s="61"/>
      <c r="AS974" s="61"/>
      <c r="AT974" s="61"/>
      <c r="AU974" s="61"/>
      <c r="AV974" s="61"/>
      <c r="AW974" s="61"/>
      <c r="AX974" s="61"/>
      <c r="AY974" s="61"/>
      <c r="AZ974" s="61"/>
      <c r="BA974" s="61"/>
      <c r="BB974" s="61"/>
      <c r="BC974" s="61"/>
      <c r="BD974" s="61"/>
      <c r="BE974" s="61"/>
      <c r="BF974" s="61"/>
      <c r="BG974" s="61"/>
      <c r="BH974" s="61"/>
      <c r="BI974" s="61"/>
      <c r="BJ974" s="61"/>
      <c r="BK974" s="61"/>
      <c r="BL974" s="61"/>
      <c r="BM974" s="61"/>
      <c r="BN974" s="61"/>
      <c r="BO974" s="61"/>
      <c r="BP974" s="61"/>
      <c r="BQ974" s="61"/>
      <c r="BR974" s="61"/>
      <c r="BS974" s="61"/>
      <c r="BT974" s="61"/>
      <c r="BU974" s="61"/>
      <c r="BV974" s="61"/>
      <c r="BW974" s="61"/>
      <c r="BX974" s="61"/>
      <c r="BY974" s="61"/>
      <c r="BZ974" s="61"/>
    </row>
    <row r="975" spans="1:78" ht="12.75" customHeight="1" x14ac:dyDescent="0.2">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c r="AA975" s="61"/>
      <c r="AB975" s="61"/>
      <c r="AC975" s="61"/>
      <c r="AD975" s="61"/>
      <c r="AE975" s="61"/>
      <c r="AF975" s="61"/>
      <c r="AG975" s="61"/>
      <c r="AH975" s="107"/>
      <c r="AI975" s="61"/>
      <c r="AJ975" s="61"/>
      <c r="AK975" s="61"/>
      <c r="AL975" s="61"/>
      <c r="AM975" s="61"/>
      <c r="AN975" s="61"/>
      <c r="AO975" s="61"/>
      <c r="AP975" s="61"/>
      <c r="AQ975" s="61"/>
      <c r="AR975" s="61"/>
      <c r="AS975" s="61"/>
      <c r="AT975" s="61"/>
      <c r="AU975" s="61"/>
      <c r="AV975" s="61"/>
      <c r="AW975" s="61"/>
      <c r="AX975" s="61"/>
      <c r="AY975" s="61"/>
      <c r="AZ975" s="61"/>
      <c r="BA975" s="61"/>
      <c r="BB975" s="61"/>
      <c r="BC975" s="61"/>
      <c r="BD975" s="61"/>
      <c r="BE975" s="61"/>
      <c r="BF975" s="61"/>
      <c r="BG975" s="61"/>
      <c r="BH975" s="61"/>
      <c r="BI975" s="61"/>
      <c r="BJ975" s="61"/>
      <c r="BK975" s="61"/>
      <c r="BL975" s="61"/>
      <c r="BM975" s="61"/>
      <c r="BN975" s="61"/>
      <c r="BO975" s="61"/>
      <c r="BP975" s="61"/>
      <c r="BQ975" s="61"/>
      <c r="BR975" s="61"/>
      <c r="BS975" s="61"/>
      <c r="BT975" s="61"/>
      <c r="BU975" s="61"/>
      <c r="BV975" s="61"/>
      <c r="BW975" s="61"/>
      <c r="BX975" s="61"/>
      <c r="BY975" s="61"/>
      <c r="BZ975" s="61"/>
    </row>
    <row r="976" spans="1:78" ht="12.75" customHeight="1" x14ac:dyDescent="0.2">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c r="AA976" s="61"/>
      <c r="AB976" s="61"/>
      <c r="AC976" s="61"/>
      <c r="AD976" s="61"/>
      <c r="AE976" s="61"/>
      <c r="AF976" s="61"/>
      <c r="AG976" s="61"/>
      <c r="AH976" s="107"/>
      <c r="AI976" s="61"/>
      <c r="AJ976" s="61"/>
      <c r="AK976" s="61"/>
      <c r="AL976" s="61"/>
      <c r="AM976" s="61"/>
      <c r="AN976" s="61"/>
      <c r="AO976" s="61"/>
      <c r="AP976" s="61"/>
      <c r="AQ976" s="61"/>
      <c r="AR976" s="61"/>
      <c r="AS976" s="61"/>
      <c r="AT976" s="61"/>
      <c r="AU976" s="61"/>
      <c r="AV976" s="61"/>
      <c r="AW976" s="61"/>
      <c r="AX976" s="61"/>
      <c r="AY976" s="61"/>
      <c r="AZ976" s="61"/>
      <c r="BA976" s="61"/>
      <c r="BB976" s="61"/>
      <c r="BC976" s="61"/>
      <c r="BD976" s="61"/>
      <c r="BE976" s="61"/>
      <c r="BF976" s="61"/>
      <c r="BG976" s="61"/>
      <c r="BH976" s="61"/>
      <c r="BI976" s="61"/>
      <c r="BJ976" s="61"/>
      <c r="BK976" s="61"/>
      <c r="BL976" s="61"/>
      <c r="BM976" s="61"/>
      <c r="BN976" s="61"/>
      <c r="BO976" s="61"/>
      <c r="BP976" s="61"/>
      <c r="BQ976" s="61"/>
      <c r="BR976" s="61"/>
      <c r="BS976" s="61"/>
      <c r="BT976" s="61"/>
      <c r="BU976" s="61"/>
      <c r="BV976" s="61"/>
      <c r="BW976" s="61"/>
      <c r="BX976" s="61"/>
      <c r="BY976" s="61"/>
      <c r="BZ976" s="61"/>
    </row>
    <row r="977" spans="1:78" ht="12.75" customHeight="1" x14ac:dyDescent="0.2">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c r="AA977" s="61"/>
      <c r="AB977" s="61"/>
      <c r="AC977" s="61"/>
      <c r="AD977" s="61"/>
      <c r="AE977" s="61"/>
      <c r="AF977" s="61"/>
      <c r="AG977" s="61"/>
      <c r="AH977" s="107"/>
      <c r="AI977" s="61"/>
      <c r="AJ977" s="61"/>
      <c r="AK977" s="61"/>
      <c r="AL977" s="61"/>
      <c r="AM977" s="61"/>
      <c r="AN977" s="61"/>
      <c r="AO977" s="61"/>
      <c r="AP977" s="61"/>
      <c r="AQ977" s="61"/>
      <c r="AR977" s="61"/>
      <c r="AS977" s="61"/>
      <c r="AT977" s="61"/>
      <c r="AU977" s="61"/>
      <c r="AV977" s="61"/>
      <c r="AW977" s="61"/>
      <c r="AX977" s="61"/>
      <c r="AY977" s="61"/>
      <c r="AZ977" s="61"/>
      <c r="BA977" s="61"/>
      <c r="BB977" s="61"/>
      <c r="BC977" s="61"/>
      <c r="BD977" s="61"/>
      <c r="BE977" s="61"/>
      <c r="BF977" s="61"/>
      <c r="BG977" s="61"/>
      <c r="BH977" s="61"/>
      <c r="BI977" s="61"/>
      <c r="BJ977" s="61"/>
      <c r="BK977" s="61"/>
      <c r="BL977" s="61"/>
      <c r="BM977" s="61"/>
      <c r="BN977" s="61"/>
      <c r="BO977" s="61"/>
      <c r="BP977" s="61"/>
      <c r="BQ977" s="61"/>
      <c r="BR977" s="61"/>
      <c r="BS977" s="61"/>
      <c r="BT977" s="61"/>
      <c r="BU977" s="61"/>
      <c r="BV977" s="61"/>
      <c r="BW977" s="61"/>
      <c r="BX977" s="61"/>
      <c r="BY977" s="61"/>
      <c r="BZ977" s="61"/>
    </row>
    <row r="978" spans="1:78" ht="12.75" customHeight="1" x14ac:dyDescent="0.2">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c r="AA978" s="61"/>
      <c r="AB978" s="61"/>
      <c r="AC978" s="61"/>
      <c r="AD978" s="61"/>
      <c r="AE978" s="61"/>
      <c r="AF978" s="61"/>
      <c r="AG978" s="61"/>
      <c r="AH978" s="107"/>
      <c r="AI978" s="61"/>
      <c r="AJ978" s="61"/>
      <c r="AK978" s="61"/>
      <c r="AL978" s="61"/>
      <c r="AM978" s="61"/>
      <c r="AN978" s="61"/>
      <c r="AO978" s="61"/>
      <c r="AP978" s="61"/>
      <c r="AQ978" s="61"/>
      <c r="AR978" s="61"/>
      <c r="AS978" s="61"/>
      <c r="AT978" s="61"/>
      <c r="AU978" s="61"/>
      <c r="AV978" s="61"/>
      <c r="AW978" s="61"/>
      <c r="AX978" s="61"/>
      <c r="AY978" s="61"/>
      <c r="AZ978" s="61"/>
      <c r="BA978" s="61"/>
      <c r="BB978" s="61"/>
      <c r="BC978" s="61"/>
      <c r="BD978" s="61"/>
      <c r="BE978" s="61"/>
      <c r="BF978" s="61"/>
      <c r="BG978" s="61"/>
      <c r="BH978" s="61"/>
      <c r="BI978" s="61"/>
      <c r="BJ978" s="61"/>
      <c r="BK978" s="61"/>
      <c r="BL978" s="61"/>
      <c r="BM978" s="61"/>
      <c r="BN978" s="61"/>
      <c r="BO978" s="61"/>
      <c r="BP978" s="61"/>
      <c r="BQ978" s="61"/>
      <c r="BR978" s="61"/>
      <c r="BS978" s="61"/>
      <c r="BT978" s="61"/>
      <c r="BU978" s="61"/>
      <c r="BV978" s="61"/>
      <c r="BW978" s="61"/>
      <c r="BX978" s="61"/>
      <c r="BY978" s="61"/>
      <c r="BZ978" s="61"/>
    </row>
    <row r="979" spans="1:78" ht="12.75" customHeight="1" x14ac:dyDescent="0.2">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c r="AA979" s="61"/>
      <c r="AB979" s="61"/>
      <c r="AC979" s="61"/>
      <c r="AD979" s="61"/>
      <c r="AE979" s="61"/>
      <c r="AF979" s="61"/>
      <c r="AG979" s="61"/>
      <c r="AH979" s="107"/>
      <c r="AI979" s="61"/>
      <c r="AJ979" s="61"/>
      <c r="AK979" s="61"/>
      <c r="AL979" s="61"/>
      <c r="AM979" s="61"/>
      <c r="AN979" s="61"/>
      <c r="AO979" s="61"/>
      <c r="AP979" s="61"/>
      <c r="AQ979" s="61"/>
      <c r="AR979" s="61"/>
      <c r="AS979" s="61"/>
      <c r="AT979" s="61"/>
      <c r="AU979" s="61"/>
      <c r="AV979" s="61"/>
      <c r="AW979" s="61"/>
      <c r="AX979" s="61"/>
      <c r="AY979" s="61"/>
      <c r="AZ979" s="61"/>
      <c r="BA979" s="61"/>
      <c r="BB979" s="61"/>
      <c r="BC979" s="61"/>
      <c r="BD979" s="61"/>
      <c r="BE979" s="61"/>
      <c r="BF979" s="61"/>
      <c r="BG979" s="61"/>
      <c r="BH979" s="61"/>
      <c r="BI979" s="61"/>
      <c r="BJ979" s="61"/>
      <c r="BK979" s="61"/>
      <c r="BL979" s="61"/>
      <c r="BM979" s="61"/>
      <c r="BN979" s="61"/>
      <c r="BO979" s="61"/>
      <c r="BP979" s="61"/>
      <c r="BQ979" s="61"/>
      <c r="BR979" s="61"/>
      <c r="BS979" s="61"/>
      <c r="BT979" s="61"/>
      <c r="BU979" s="61"/>
      <c r="BV979" s="61"/>
      <c r="BW979" s="61"/>
      <c r="BX979" s="61"/>
      <c r="BY979" s="61"/>
      <c r="BZ979" s="61"/>
    </row>
    <row r="980" spans="1:78" ht="12.75" customHeight="1" x14ac:dyDescent="0.2">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c r="AA980" s="61"/>
      <c r="AB980" s="61"/>
      <c r="AC980" s="61"/>
      <c r="AD980" s="61"/>
      <c r="AE980" s="61"/>
      <c r="AF980" s="61"/>
      <c r="AG980" s="61"/>
      <c r="AH980" s="107"/>
      <c r="AI980" s="61"/>
      <c r="AJ980" s="61"/>
      <c r="AK980" s="61"/>
      <c r="AL980" s="61"/>
      <c r="AM980" s="61"/>
      <c r="AN980" s="61"/>
      <c r="AO980" s="61"/>
      <c r="AP980" s="61"/>
      <c r="AQ980" s="61"/>
      <c r="AR980" s="61"/>
      <c r="AS980" s="61"/>
      <c r="AT980" s="61"/>
      <c r="AU980" s="61"/>
      <c r="AV980" s="61"/>
      <c r="AW980" s="61"/>
      <c r="AX980" s="61"/>
      <c r="AY980" s="61"/>
      <c r="AZ980" s="61"/>
      <c r="BA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row>
    <row r="981" spans="1:78" ht="12.75" customHeight="1" x14ac:dyDescent="0.2">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c r="AA981" s="61"/>
      <c r="AB981" s="61"/>
      <c r="AC981" s="61"/>
      <c r="AD981" s="61"/>
      <c r="AE981" s="61"/>
      <c r="AF981" s="61"/>
      <c r="AG981" s="61"/>
      <c r="AH981" s="107"/>
      <c r="AI981" s="61"/>
      <c r="AJ981" s="61"/>
      <c r="AK981" s="61"/>
      <c r="AL981" s="61"/>
      <c r="AM981" s="61"/>
      <c r="AN981" s="61"/>
      <c r="AO981" s="61"/>
      <c r="AP981" s="61"/>
      <c r="AQ981" s="61"/>
      <c r="AR981" s="61"/>
      <c r="AS981" s="61"/>
      <c r="AT981" s="61"/>
      <c r="AU981" s="61"/>
      <c r="AV981" s="61"/>
      <c r="AW981" s="61"/>
      <c r="AX981" s="61"/>
      <c r="AY981" s="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row>
    <row r="982" spans="1:78" ht="12.75" customHeight="1" x14ac:dyDescent="0.2">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c r="AA982" s="61"/>
      <c r="AB982" s="61"/>
      <c r="AC982" s="61"/>
      <c r="AD982" s="61"/>
      <c r="AE982" s="61"/>
      <c r="AF982" s="61"/>
      <c r="AG982" s="61"/>
      <c r="AH982" s="107"/>
      <c r="AI982" s="61"/>
      <c r="AJ982" s="61"/>
      <c r="AK982" s="61"/>
      <c r="AL982" s="61"/>
      <c r="AM982" s="61"/>
      <c r="AN982" s="61"/>
      <c r="AO982" s="61"/>
      <c r="AP982" s="61"/>
      <c r="AQ982" s="61"/>
      <c r="AR982" s="61"/>
      <c r="AS982" s="61"/>
      <c r="AT982" s="61"/>
      <c r="AU982" s="61"/>
      <c r="AV982" s="61"/>
      <c r="AW982" s="61"/>
      <c r="AX982" s="61"/>
      <c r="AY982" s="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row>
    <row r="983" spans="1:78" ht="12.75" customHeight="1" x14ac:dyDescent="0.2">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c r="AA983" s="61"/>
      <c r="AB983" s="61"/>
      <c r="AC983" s="61"/>
      <c r="AD983" s="61"/>
      <c r="AE983" s="61"/>
      <c r="AF983" s="61"/>
      <c r="AG983" s="61"/>
      <c r="AH983" s="107"/>
      <c r="AI983" s="61"/>
      <c r="AJ983" s="61"/>
      <c r="AK983" s="61"/>
      <c r="AL983" s="61"/>
      <c r="AM983" s="61"/>
      <c r="AN983" s="61"/>
      <c r="AO983" s="61"/>
      <c r="AP983" s="61"/>
      <c r="AQ983" s="61"/>
      <c r="AR983" s="61"/>
      <c r="AS983" s="61"/>
      <c r="AT983" s="61"/>
      <c r="AU983" s="61"/>
      <c r="AV983" s="61"/>
      <c r="AW983" s="61"/>
      <c r="AX983" s="61"/>
      <c r="AY983" s="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row>
    <row r="984" spans="1:78" ht="12.75" customHeight="1" x14ac:dyDescent="0.2">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c r="AA984" s="61"/>
      <c r="AB984" s="61"/>
      <c r="AC984" s="61"/>
      <c r="AD984" s="61"/>
      <c r="AE984" s="61"/>
      <c r="AF984" s="61"/>
      <c r="AG984" s="61"/>
      <c r="AH984" s="107"/>
      <c r="AI984" s="61"/>
      <c r="AJ984" s="61"/>
      <c r="AK984" s="61"/>
      <c r="AL984" s="61"/>
      <c r="AM984" s="61"/>
      <c r="AN984" s="61"/>
      <c r="AO984" s="61"/>
      <c r="AP984" s="61"/>
      <c r="AQ984" s="61"/>
      <c r="AR984" s="61"/>
      <c r="AS984" s="61"/>
      <c r="AT984" s="61"/>
      <c r="AU984" s="61"/>
      <c r="AV984" s="61"/>
      <c r="AW984" s="61"/>
      <c r="AX984" s="61"/>
      <c r="AY984" s="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row>
    <row r="985" spans="1:78" ht="12.75" customHeight="1" x14ac:dyDescent="0.2">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c r="AA985" s="61"/>
      <c r="AB985" s="61"/>
      <c r="AC985" s="61"/>
      <c r="AD985" s="61"/>
      <c r="AE985" s="61"/>
      <c r="AF985" s="61"/>
      <c r="AG985" s="61"/>
      <c r="AH985" s="107"/>
      <c r="AI985" s="61"/>
      <c r="AJ985" s="61"/>
      <c r="AK985" s="61"/>
      <c r="AL985" s="61"/>
      <c r="AM985" s="61"/>
      <c r="AN985" s="61"/>
      <c r="AO985" s="61"/>
      <c r="AP985" s="61"/>
      <c r="AQ985" s="61"/>
      <c r="AR985" s="61"/>
      <c r="AS985" s="61"/>
      <c r="AT985" s="61"/>
      <c r="AU985" s="61"/>
      <c r="AV985" s="61"/>
      <c r="AW985" s="61"/>
      <c r="AX985" s="61"/>
      <c r="AY985" s="6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row>
    <row r="986" spans="1:78" ht="12.75" customHeight="1" x14ac:dyDescent="0.2">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c r="AA986" s="61"/>
      <c r="AB986" s="61"/>
      <c r="AC986" s="61"/>
      <c r="AD986" s="61"/>
      <c r="AE986" s="61"/>
      <c r="AF986" s="61"/>
      <c r="AG986" s="61"/>
      <c r="AH986" s="107"/>
      <c r="AI986" s="61"/>
      <c r="AJ986" s="61"/>
      <c r="AK986" s="61"/>
      <c r="AL986" s="61"/>
      <c r="AM986" s="61"/>
      <c r="AN986" s="61"/>
      <c r="AO986" s="61"/>
      <c r="AP986" s="61"/>
      <c r="AQ986" s="61"/>
      <c r="AR986" s="61"/>
      <c r="AS986" s="61"/>
      <c r="AT986" s="61"/>
      <c r="AU986" s="61"/>
      <c r="AV986" s="61"/>
      <c r="AW986" s="61"/>
      <c r="AX986" s="61"/>
      <c r="AY986" s="6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row>
    <row r="987" spans="1:78" ht="12.75" customHeight="1" x14ac:dyDescent="0.2">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c r="AA987" s="61"/>
      <c r="AB987" s="61"/>
      <c r="AC987" s="61"/>
      <c r="AD987" s="61"/>
      <c r="AE987" s="61"/>
      <c r="AF987" s="61"/>
      <c r="AG987" s="61"/>
      <c r="AH987" s="107"/>
      <c r="AI987" s="61"/>
      <c r="AJ987" s="61"/>
      <c r="AK987" s="61"/>
      <c r="AL987" s="61"/>
      <c r="AM987" s="61"/>
      <c r="AN987" s="61"/>
      <c r="AO987" s="61"/>
      <c r="AP987" s="61"/>
      <c r="AQ987" s="61"/>
      <c r="AR987" s="61"/>
      <c r="AS987" s="61"/>
      <c r="AT987" s="61"/>
      <c r="AU987" s="61"/>
      <c r="AV987" s="61"/>
      <c r="AW987" s="61"/>
      <c r="AX987" s="61"/>
      <c r="AY987" s="61"/>
      <c r="AZ987" s="61"/>
      <c r="BA987" s="61"/>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row>
    <row r="988" spans="1:78" ht="12.75" customHeight="1" x14ac:dyDescent="0.2">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c r="AA988" s="61"/>
      <c r="AB988" s="61"/>
      <c r="AC988" s="61"/>
      <c r="AD988" s="61"/>
      <c r="AE988" s="61"/>
      <c r="AF988" s="61"/>
      <c r="AG988" s="61"/>
      <c r="AH988" s="107"/>
      <c r="AI988" s="61"/>
      <c r="AJ988" s="61"/>
      <c r="AK988" s="61"/>
      <c r="AL988" s="61"/>
      <c r="AM988" s="61"/>
      <c r="AN988" s="61"/>
      <c r="AO988" s="61"/>
      <c r="AP988" s="61"/>
      <c r="AQ988" s="61"/>
      <c r="AR988" s="61"/>
      <c r="AS988" s="61"/>
      <c r="AT988" s="61"/>
      <c r="AU988" s="61"/>
      <c r="AV988" s="61"/>
      <c r="AW988" s="61"/>
      <c r="AX988" s="61"/>
      <c r="AY988" s="61"/>
      <c r="AZ988" s="61"/>
      <c r="BA988" s="61"/>
      <c r="BB988" s="61"/>
      <c r="BC988" s="61"/>
      <c r="BD988" s="61"/>
      <c r="BE988" s="61"/>
      <c r="BF988" s="61"/>
      <c r="BG988" s="61"/>
      <c r="BH988" s="61"/>
      <c r="BI988" s="61"/>
      <c r="BJ988" s="61"/>
      <c r="BK988" s="61"/>
      <c r="BL988" s="61"/>
      <c r="BM988" s="61"/>
      <c r="BN988" s="61"/>
      <c r="BO988" s="61"/>
      <c r="BP988" s="61"/>
      <c r="BQ988" s="61"/>
      <c r="BR988" s="61"/>
      <c r="BS988" s="61"/>
      <c r="BT988" s="61"/>
      <c r="BU988" s="61"/>
      <c r="BV988" s="61"/>
      <c r="BW988" s="61"/>
      <c r="BX988" s="61"/>
      <c r="BY988" s="61"/>
      <c r="BZ988" s="61"/>
    </row>
    <row r="989" spans="1:78" ht="12.75" customHeight="1" x14ac:dyDescent="0.2">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c r="AA989" s="61"/>
      <c r="AB989" s="61"/>
      <c r="AC989" s="61"/>
      <c r="AD989" s="61"/>
      <c r="AE989" s="61"/>
      <c r="AF989" s="61"/>
      <c r="AG989" s="61"/>
      <c r="AH989" s="107"/>
      <c r="AI989" s="61"/>
      <c r="AJ989" s="61"/>
      <c r="AK989" s="61"/>
      <c r="AL989" s="61"/>
      <c r="AM989" s="61"/>
      <c r="AN989" s="61"/>
      <c r="AO989" s="61"/>
      <c r="AP989" s="61"/>
      <c r="AQ989" s="61"/>
      <c r="AR989" s="61"/>
      <c r="AS989" s="61"/>
      <c r="AT989" s="61"/>
      <c r="AU989" s="61"/>
      <c r="AV989" s="61"/>
      <c r="AW989" s="61"/>
      <c r="AX989" s="61"/>
      <c r="AY989" s="61"/>
      <c r="AZ989" s="61"/>
      <c r="BA989" s="61"/>
      <c r="BB989" s="61"/>
      <c r="BC989" s="61"/>
      <c r="BD989" s="61"/>
      <c r="BE989" s="61"/>
      <c r="BF989" s="61"/>
      <c r="BG989" s="61"/>
      <c r="BH989" s="61"/>
      <c r="BI989" s="61"/>
      <c r="BJ989" s="61"/>
      <c r="BK989" s="61"/>
      <c r="BL989" s="61"/>
      <c r="BM989" s="61"/>
      <c r="BN989" s="61"/>
      <c r="BO989" s="61"/>
      <c r="BP989" s="61"/>
      <c r="BQ989" s="61"/>
      <c r="BR989" s="61"/>
      <c r="BS989" s="61"/>
      <c r="BT989" s="61"/>
      <c r="BU989" s="61"/>
      <c r="BV989" s="61"/>
      <c r="BW989" s="61"/>
      <c r="BX989" s="61"/>
      <c r="BY989" s="61"/>
      <c r="BZ989" s="61"/>
    </row>
    <row r="990" spans="1:78" ht="12.75" customHeight="1" x14ac:dyDescent="0.2">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c r="AA990" s="61"/>
      <c r="AB990" s="61"/>
      <c r="AC990" s="61"/>
      <c r="AD990" s="61"/>
      <c r="AE990" s="61"/>
      <c r="AF990" s="61"/>
      <c r="AG990" s="61"/>
      <c r="AH990" s="107"/>
      <c r="AI990" s="61"/>
      <c r="AJ990" s="61"/>
      <c r="AK990" s="61"/>
      <c r="AL990" s="61"/>
      <c r="AM990" s="61"/>
      <c r="AN990" s="61"/>
      <c r="AO990" s="61"/>
      <c r="AP990" s="61"/>
      <c r="AQ990" s="61"/>
      <c r="AR990" s="61"/>
      <c r="AS990" s="61"/>
      <c r="AT990" s="61"/>
      <c r="AU990" s="61"/>
      <c r="AV990" s="61"/>
      <c r="AW990" s="61"/>
      <c r="AX990" s="61"/>
      <c r="AY990" s="61"/>
      <c r="AZ990" s="61"/>
      <c r="BA990" s="61"/>
      <c r="BB990" s="61"/>
      <c r="BC990" s="61"/>
      <c r="BD990" s="61"/>
      <c r="BE990" s="61"/>
      <c r="BF990" s="61"/>
      <c r="BG990" s="61"/>
      <c r="BH990" s="61"/>
      <c r="BI990" s="61"/>
      <c r="BJ990" s="61"/>
      <c r="BK990" s="61"/>
      <c r="BL990" s="61"/>
      <c r="BM990" s="61"/>
      <c r="BN990" s="61"/>
      <c r="BO990" s="61"/>
      <c r="BP990" s="61"/>
      <c r="BQ990" s="61"/>
      <c r="BR990" s="61"/>
      <c r="BS990" s="61"/>
      <c r="BT990" s="61"/>
      <c r="BU990" s="61"/>
      <c r="BV990" s="61"/>
      <c r="BW990" s="61"/>
      <c r="BX990" s="61"/>
      <c r="BY990" s="61"/>
      <c r="BZ990" s="61"/>
    </row>
    <row r="991" spans="1:78" ht="12.75" customHeight="1" x14ac:dyDescent="0.2">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c r="AA991" s="61"/>
      <c r="AB991" s="61"/>
      <c r="AC991" s="61"/>
      <c r="AD991" s="61"/>
      <c r="AE991" s="61"/>
      <c r="AF991" s="61"/>
      <c r="AG991" s="61"/>
      <c r="AH991" s="107"/>
      <c r="AI991" s="61"/>
      <c r="AJ991" s="61"/>
      <c r="AK991" s="61"/>
      <c r="AL991" s="61"/>
      <c r="AM991" s="61"/>
      <c r="AN991" s="61"/>
      <c r="AO991" s="61"/>
      <c r="AP991" s="61"/>
      <c r="AQ991" s="61"/>
      <c r="AR991" s="61"/>
      <c r="AS991" s="61"/>
      <c r="AT991" s="61"/>
      <c r="AU991" s="61"/>
      <c r="AV991" s="61"/>
      <c r="AW991" s="61"/>
      <c r="AX991" s="61"/>
      <c r="AY991" s="61"/>
      <c r="AZ991" s="61"/>
      <c r="BA991" s="61"/>
      <c r="BB991" s="61"/>
      <c r="BC991" s="61"/>
      <c r="BD991" s="61"/>
      <c r="BE991" s="61"/>
      <c r="BF991" s="61"/>
      <c r="BG991" s="61"/>
      <c r="BH991" s="61"/>
      <c r="BI991" s="61"/>
      <c r="BJ991" s="61"/>
      <c r="BK991" s="61"/>
      <c r="BL991" s="61"/>
      <c r="BM991" s="61"/>
      <c r="BN991" s="61"/>
      <c r="BO991" s="61"/>
      <c r="BP991" s="61"/>
      <c r="BQ991" s="61"/>
      <c r="BR991" s="61"/>
      <c r="BS991" s="61"/>
      <c r="BT991" s="61"/>
      <c r="BU991" s="61"/>
      <c r="BV991" s="61"/>
      <c r="BW991" s="61"/>
      <c r="BX991" s="61"/>
      <c r="BY991" s="61"/>
      <c r="BZ991" s="61"/>
    </row>
    <row r="992" spans="1:78" ht="12.75" customHeight="1" x14ac:dyDescent="0.2">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c r="AA992" s="61"/>
      <c r="AB992" s="61"/>
      <c r="AC992" s="61"/>
      <c r="AD992" s="61"/>
      <c r="AE992" s="61"/>
      <c r="AF992" s="61"/>
      <c r="AG992" s="61"/>
      <c r="AH992" s="107"/>
      <c r="AI992" s="61"/>
      <c r="AJ992" s="61"/>
      <c r="AK992" s="61"/>
      <c r="AL992" s="61"/>
      <c r="AM992" s="61"/>
      <c r="AN992" s="61"/>
      <c r="AO992" s="61"/>
      <c r="AP992" s="61"/>
      <c r="AQ992" s="61"/>
      <c r="AR992" s="61"/>
      <c r="AS992" s="61"/>
      <c r="AT992" s="61"/>
      <c r="AU992" s="61"/>
      <c r="AV992" s="61"/>
      <c r="AW992" s="61"/>
      <c r="AX992" s="61"/>
      <c r="AY992" s="61"/>
      <c r="AZ992" s="61"/>
      <c r="BA992" s="61"/>
      <c r="BB992" s="61"/>
      <c r="BC992" s="61"/>
      <c r="BD992" s="61"/>
      <c r="BE992" s="61"/>
      <c r="BF992" s="61"/>
      <c r="BG992" s="61"/>
      <c r="BH992" s="61"/>
      <c r="BI992" s="61"/>
      <c r="BJ992" s="61"/>
      <c r="BK992" s="61"/>
      <c r="BL992" s="61"/>
      <c r="BM992" s="61"/>
      <c r="BN992" s="61"/>
      <c r="BO992" s="61"/>
      <c r="BP992" s="61"/>
      <c r="BQ992" s="61"/>
      <c r="BR992" s="61"/>
      <c r="BS992" s="61"/>
      <c r="BT992" s="61"/>
      <c r="BU992" s="61"/>
      <c r="BV992" s="61"/>
      <c r="BW992" s="61"/>
      <c r="BX992" s="61"/>
      <c r="BY992" s="61"/>
      <c r="BZ992" s="61"/>
    </row>
    <row r="993" spans="1:78" ht="12.75" customHeight="1" x14ac:dyDescent="0.2">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c r="AA993" s="61"/>
      <c r="AB993" s="61"/>
      <c r="AC993" s="61"/>
      <c r="AD993" s="61"/>
      <c r="AE993" s="61"/>
      <c r="AF993" s="61"/>
      <c r="AG993" s="61"/>
      <c r="AH993" s="107"/>
      <c r="AI993" s="61"/>
      <c r="AJ993" s="61"/>
      <c r="AK993" s="61"/>
      <c r="AL993" s="61"/>
      <c r="AM993" s="61"/>
      <c r="AN993" s="61"/>
      <c r="AO993" s="61"/>
      <c r="AP993" s="61"/>
      <c r="AQ993" s="61"/>
      <c r="AR993" s="61"/>
      <c r="AS993" s="61"/>
      <c r="AT993" s="61"/>
      <c r="AU993" s="61"/>
      <c r="AV993" s="61"/>
      <c r="AW993" s="61"/>
      <c r="AX993" s="61"/>
      <c r="AY993" s="61"/>
      <c r="AZ993" s="61"/>
      <c r="BA993" s="61"/>
      <c r="BB993" s="61"/>
      <c r="BC993" s="61"/>
      <c r="BD993" s="61"/>
      <c r="BE993" s="61"/>
      <c r="BF993" s="61"/>
      <c r="BG993" s="61"/>
      <c r="BH993" s="61"/>
      <c r="BI993" s="61"/>
      <c r="BJ993" s="61"/>
      <c r="BK993" s="61"/>
      <c r="BL993" s="61"/>
      <c r="BM993" s="61"/>
      <c r="BN993" s="61"/>
      <c r="BO993" s="61"/>
      <c r="BP993" s="61"/>
      <c r="BQ993" s="61"/>
      <c r="BR993" s="61"/>
      <c r="BS993" s="61"/>
      <c r="BT993" s="61"/>
      <c r="BU993" s="61"/>
      <c r="BV993" s="61"/>
      <c r="BW993" s="61"/>
      <c r="BX993" s="61"/>
      <c r="BY993" s="61"/>
      <c r="BZ993" s="61"/>
    </row>
    <row r="994" spans="1:78" ht="12.75" customHeight="1" x14ac:dyDescent="0.2">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c r="AA994" s="61"/>
      <c r="AB994" s="61"/>
      <c r="AC994" s="61"/>
      <c r="AD994" s="61"/>
      <c r="AE994" s="61"/>
      <c r="AF994" s="61"/>
      <c r="AG994" s="61"/>
      <c r="AH994" s="107"/>
      <c r="AI994" s="61"/>
      <c r="AJ994" s="61"/>
      <c r="AK994" s="61"/>
      <c r="AL994" s="61"/>
      <c r="AM994" s="61"/>
      <c r="AN994" s="61"/>
      <c r="AO994" s="61"/>
      <c r="AP994" s="61"/>
      <c r="AQ994" s="61"/>
      <c r="AR994" s="61"/>
      <c r="AS994" s="61"/>
      <c r="AT994" s="61"/>
      <c r="AU994" s="61"/>
      <c r="AV994" s="61"/>
      <c r="AW994" s="61"/>
      <c r="AX994" s="61"/>
      <c r="AY994" s="61"/>
      <c r="AZ994" s="61"/>
      <c r="BA994" s="61"/>
      <c r="BB994" s="61"/>
      <c r="BC994" s="61"/>
      <c r="BD994" s="61"/>
      <c r="BE994" s="61"/>
      <c r="BF994" s="61"/>
      <c r="BG994" s="61"/>
      <c r="BH994" s="61"/>
      <c r="BI994" s="61"/>
      <c r="BJ994" s="61"/>
      <c r="BK994" s="61"/>
      <c r="BL994" s="61"/>
      <c r="BM994" s="61"/>
      <c r="BN994" s="61"/>
      <c r="BO994" s="61"/>
      <c r="BP994" s="61"/>
      <c r="BQ994" s="61"/>
      <c r="BR994" s="61"/>
      <c r="BS994" s="61"/>
      <c r="BT994" s="61"/>
      <c r="BU994" s="61"/>
      <c r="BV994" s="61"/>
      <c r="BW994" s="61"/>
      <c r="BX994" s="61"/>
      <c r="BY994" s="61"/>
      <c r="BZ994" s="61"/>
    </row>
    <row r="995" spans="1:78" ht="12.75" customHeight="1" x14ac:dyDescent="0.2">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c r="AA995" s="61"/>
      <c r="AB995" s="61"/>
      <c r="AC995" s="61"/>
      <c r="AD995" s="61"/>
      <c r="AE995" s="61"/>
      <c r="AF995" s="61"/>
      <c r="AG995" s="61"/>
      <c r="AH995" s="107"/>
      <c r="AI995" s="61"/>
      <c r="AJ995" s="61"/>
      <c r="AK995" s="61"/>
      <c r="AL995" s="61"/>
      <c r="AM995" s="61"/>
      <c r="AN995" s="61"/>
      <c r="AO995" s="61"/>
      <c r="AP995" s="61"/>
      <c r="AQ995" s="61"/>
      <c r="AR995" s="61"/>
      <c r="AS995" s="61"/>
      <c r="AT995" s="61"/>
      <c r="AU995" s="61"/>
      <c r="AV995" s="61"/>
      <c r="AW995" s="61"/>
      <c r="AX995" s="61"/>
      <c r="AY995" s="61"/>
      <c r="AZ995" s="61"/>
      <c r="BA995" s="61"/>
      <c r="BB995" s="61"/>
      <c r="BC995" s="61"/>
      <c r="BD995" s="61"/>
      <c r="BE995" s="61"/>
      <c r="BF995" s="61"/>
      <c r="BG995" s="61"/>
      <c r="BH995" s="61"/>
      <c r="BI995" s="61"/>
      <c r="BJ995" s="61"/>
      <c r="BK995" s="61"/>
      <c r="BL995" s="61"/>
      <c r="BM995" s="61"/>
      <c r="BN995" s="61"/>
      <c r="BO995" s="61"/>
      <c r="BP995" s="61"/>
      <c r="BQ995" s="61"/>
      <c r="BR995" s="61"/>
      <c r="BS995" s="61"/>
      <c r="BT995" s="61"/>
      <c r="BU995" s="61"/>
      <c r="BV995" s="61"/>
      <c r="BW995" s="61"/>
      <c r="BX995" s="61"/>
      <c r="BY995" s="61"/>
      <c r="BZ995" s="61"/>
    </row>
    <row r="996" spans="1:78" ht="12.75" customHeight="1" x14ac:dyDescent="0.2">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c r="AA996" s="61"/>
      <c r="AB996" s="61"/>
      <c r="AC996" s="61"/>
      <c r="AD996" s="61"/>
      <c r="AE996" s="61"/>
      <c r="AF996" s="61"/>
      <c r="AG996" s="61"/>
      <c r="AH996" s="107"/>
      <c r="AI996" s="61"/>
      <c r="AJ996" s="61"/>
      <c r="AK996" s="61"/>
      <c r="AL996" s="61"/>
      <c r="AM996" s="61"/>
      <c r="AN996" s="61"/>
      <c r="AO996" s="61"/>
      <c r="AP996" s="61"/>
      <c r="AQ996" s="61"/>
      <c r="AR996" s="61"/>
      <c r="AS996" s="61"/>
      <c r="AT996" s="61"/>
      <c r="AU996" s="61"/>
      <c r="AV996" s="61"/>
      <c r="AW996" s="61"/>
      <c r="AX996" s="61"/>
      <c r="AY996" s="61"/>
      <c r="AZ996" s="61"/>
      <c r="BA996" s="61"/>
      <c r="BB996" s="61"/>
      <c r="BC996" s="61"/>
      <c r="BD996" s="61"/>
      <c r="BE996" s="61"/>
      <c r="BF996" s="61"/>
      <c r="BG996" s="61"/>
      <c r="BH996" s="61"/>
      <c r="BI996" s="61"/>
      <c r="BJ996" s="61"/>
      <c r="BK996" s="61"/>
      <c r="BL996" s="61"/>
      <c r="BM996" s="61"/>
      <c r="BN996" s="61"/>
      <c r="BO996" s="61"/>
      <c r="BP996" s="61"/>
      <c r="BQ996" s="61"/>
      <c r="BR996" s="61"/>
      <c r="BS996" s="61"/>
      <c r="BT996" s="61"/>
      <c r="BU996" s="61"/>
      <c r="BV996" s="61"/>
      <c r="BW996" s="61"/>
      <c r="BX996" s="61"/>
      <c r="BY996" s="61"/>
      <c r="BZ996" s="61"/>
    </row>
    <row r="997" spans="1:78" ht="12.75" customHeight="1" x14ac:dyDescent="0.2">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c r="AA997" s="61"/>
      <c r="AB997" s="61"/>
      <c r="AC997" s="61"/>
      <c r="AD997" s="61"/>
      <c r="AE997" s="61"/>
      <c r="AF997" s="61"/>
      <c r="AG997" s="61"/>
      <c r="AH997" s="107"/>
      <c r="AI997" s="61"/>
      <c r="AJ997" s="61"/>
      <c r="AK997" s="61"/>
      <c r="AL997" s="61"/>
      <c r="AM997" s="61"/>
      <c r="AN997" s="61"/>
      <c r="AO997" s="61"/>
      <c r="AP997" s="61"/>
      <c r="AQ997" s="61"/>
      <c r="AR997" s="61"/>
      <c r="AS997" s="61"/>
      <c r="AT997" s="61"/>
      <c r="AU997" s="61"/>
      <c r="AV997" s="61"/>
      <c r="AW997" s="61"/>
      <c r="AX997" s="61"/>
      <c r="AY997" s="61"/>
      <c r="AZ997" s="61"/>
      <c r="BA997" s="61"/>
      <c r="BB997" s="61"/>
      <c r="BC997" s="61"/>
      <c r="BD997" s="61"/>
      <c r="BE997" s="61"/>
      <c r="BF997" s="61"/>
      <c r="BG997" s="61"/>
      <c r="BH997" s="61"/>
      <c r="BI997" s="61"/>
      <c r="BJ997" s="61"/>
      <c r="BK997" s="61"/>
      <c r="BL997" s="61"/>
      <c r="BM997" s="61"/>
      <c r="BN997" s="61"/>
      <c r="BO997" s="61"/>
      <c r="BP997" s="61"/>
      <c r="BQ997" s="61"/>
      <c r="BR997" s="61"/>
      <c r="BS997" s="61"/>
      <c r="BT997" s="61"/>
      <c r="BU997" s="61"/>
      <c r="BV997" s="61"/>
      <c r="BW997" s="61"/>
      <c r="BX997" s="61"/>
      <c r="BY997" s="61"/>
      <c r="BZ997" s="61"/>
    </row>
    <row r="998" spans="1:78" ht="12.75" customHeight="1" x14ac:dyDescent="0.2">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c r="AA998" s="61"/>
      <c r="AB998" s="61"/>
      <c r="AC998" s="61"/>
      <c r="AD998" s="61"/>
      <c r="AE998" s="61"/>
      <c r="AF998" s="61"/>
      <c r="AG998" s="61"/>
      <c r="AH998" s="107"/>
      <c r="AI998" s="61"/>
      <c r="AJ998" s="61"/>
      <c r="AK998" s="61"/>
      <c r="AL998" s="61"/>
      <c r="AM998" s="61"/>
      <c r="AN998" s="61"/>
      <c r="AO998" s="61"/>
      <c r="AP998" s="61"/>
      <c r="AQ998" s="61"/>
      <c r="AR998" s="61"/>
      <c r="AS998" s="61"/>
      <c r="AT998" s="61"/>
      <c r="AU998" s="61"/>
      <c r="AV998" s="61"/>
      <c r="AW998" s="61"/>
      <c r="AX998" s="61"/>
      <c r="AY998" s="61"/>
      <c r="AZ998" s="61"/>
      <c r="BA998" s="61"/>
      <c r="BB998" s="61"/>
      <c r="BC998" s="61"/>
      <c r="BD998" s="61"/>
      <c r="BE998" s="61"/>
      <c r="BF998" s="61"/>
      <c r="BG998" s="61"/>
      <c r="BH998" s="61"/>
      <c r="BI998" s="61"/>
      <c r="BJ998" s="61"/>
      <c r="BK998" s="61"/>
      <c r="BL998" s="61"/>
      <c r="BM998" s="61"/>
      <c r="BN998" s="61"/>
      <c r="BO998" s="61"/>
      <c r="BP998" s="61"/>
      <c r="BQ998" s="61"/>
      <c r="BR998" s="61"/>
      <c r="BS998" s="61"/>
      <c r="BT998" s="61"/>
      <c r="BU998" s="61"/>
      <c r="BV998" s="61"/>
      <c r="BW998" s="61"/>
      <c r="BX998" s="61"/>
      <c r="BY998" s="61"/>
      <c r="BZ998" s="61"/>
    </row>
    <row r="999" spans="1:78" ht="12.75" customHeight="1" x14ac:dyDescent="0.2">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c r="AA999" s="61"/>
      <c r="AB999" s="61"/>
      <c r="AC999" s="61"/>
      <c r="AD999" s="61"/>
      <c r="AE999" s="61"/>
      <c r="AF999" s="61"/>
      <c r="AG999" s="61"/>
      <c r="AH999" s="107"/>
      <c r="AI999" s="61"/>
      <c r="AJ999" s="61"/>
      <c r="AK999" s="61"/>
      <c r="AL999" s="61"/>
      <c r="AM999" s="61"/>
      <c r="AN999" s="61"/>
      <c r="AO999" s="61"/>
      <c r="AP999" s="61"/>
      <c r="AQ999" s="61"/>
      <c r="AR999" s="61"/>
      <c r="AS999" s="61"/>
      <c r="AT999" s="61"/>
      <c r="AU999" s="61"/>
      <c r="AV999" s="61"/>
      <c r="AW999" s="61"/>
      <c r="AX999" s="61"/>
      <c r="AY999" s="61"/>
      <c r="AZ999" s="61"/>
      <c r="BA999" s="61"/>
      <c r="BB999" s="61"/>
      <c r="BC999" s="61"/>
      <c r="BD999" s="61"/>
      <c r="BE999" s="61"/>
      <c r="BF999" s="61"/>
      <c r="BG999" s="61"/>
      <c r="BH999" s="61"/>
      <c r="BI999" s="61"/>
      <c r="BJ999" s="61"/>
      <c r="BK999" s="61"/>
      <c r="BL999" s="61"/>
      <c r="BM999" s="61"/>
      <c r="BN999" s="61"/>
      <c r="BO999" s="61"/>
      <c r="BP999" s="61"/>
      <c r="BQ999" s="61"/>
      <c r="BR999" s="61"/>
      <c r="BS999" s="61"/>
      <c r="BT999" s="61"/>
      <c r="BU999" s="61"/>
      <c r="BV999" s="61"/>
      <c r="BW999" s="61"/>
      <c r="BX999" s="61"/>
      <c r="BY999" s="61"/>
      <c r="BZ999" s="61"/>
    </row>
    <row r="1000" spans="1:78" ht="12.75" customHeight="1" x14ac:dyDescent="0.2">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c r="AA1000" s="61"/>
      <c r="AB1000" s="61"/>
      <c r="AC1000" s="61"/>
      <c r="AD1000" s="61"/>
      <c r="AE1000" s="61"/>
      <c r="AF1000" s="61"/>
      <c r="AG1000" s="61"/>
      <c r="AH1000" s="107"/>
      <c r="AI1000" s="61"/>
      <c r="AJ1000" s="61"/>
      <c r="AK1000" s="61"/>
      <c r="AL1000" s="61"/>
      <c r="AM1000" s="61"/>
      <c r="AN1000" s="61"/>
      <c r="AO1000" s="61"/>
      <c r="AP1000" s="61"/>
      <c r="AQ1000" s="61"/>
      <c r="AR1000" s="61"/>
      <c r="AS1000" s="61"/>
      <c r="AT1000" s="61"/>
      <c r="AU1000" s="61"/>
      <c r="AV1000" s="61"/>
      <c r="AW1000" s="61"/>
      <c r="AX1000" s="61"/>
      <c r="AY1000" s="61"/>
      <c r="AZ1000" s="61"/>
      <c r="BA1000" s="61"/>
      <c r="BB1000" s="61"/>
      <c r="BC1000" s="61"/>
      <c r="BD1000" s="61"/>
      <c r="BE1000" s="61"/>
      <c r="BF1000" s="61"/>
      <c r="BG1000" s="61"/>
      <c r="BH1000" s="61"/>
      <c r="BI1000" s="61"/>
      <c r="BJ1000" s="61"/>
      <c r="BK1000" s="61"/>
      <c r="BL1000" s="61"/>
      <c r="BM1000" s="61"/>
      <c r="BN1000" s="61"/>
      <c r="BO1000" s="61"/>
      <c r="BP1000" s="61"/>
      <c r="BQ1000" s="61"/>
      <c r="BR1000" s="61"/>
      <c r="BS1000" s="61"/>
      <c r="BT1000" s="61"/>
      <c r="BU1000" s="61"/>
      <c r="BV1000" s="61"/>
      <c r="BW1000" s="61"/>
      <c r="BX1000" s="61"/>
      <c r="BY1000" s="61"/>
      <c r="BZ1000" s="61"/>
    </row>
  </sheetData>
  <mergeCells count="338">
    <mergeCell ref="C39:C41"/>
    <mergeCell ref="D39:D41"/>
    <mergeCell ref="F39:F41"/>
    <mergeCell ref="H39:H40"/>
    <mergeCell ref="I39:I41"/>
    <mergeCell ref="K39:K40"/>
    <mergeCell ref="L39:L41"/>
    <mergeCell ref="C42:C44"/>
    <mergeCell ref="D42:D44"/>
    <mergeCell ref="F42:F44"/>
    <mergeCell ref="H42:H43"/>
    <mergeCell ref="I42:I44"/>
    <mergeCell ref="K42:K43"/>
    <mergeCell ref="L42:L44"/>
    <mergeCell ref="AE24:AE26"/>
    <mergeCell ref="AE27:AE29"/>
    <mergeCell ref="X24:X26"/>
    <mergeCell ref="Z24:Z25"/>
    <mergeCell ref="AA24:AA26"/>
    <mergeCell ref="AC24:AC25"/>
    <mergeCell ref="AF24:AF26"/>
    <mergeCell ref="AA27:AA29"/>
    <mergeCell ref="AC27:AC28"/>
    <mergeCell ref="AF27:AF29"/>
    <mergeCell ref="N24:N25"/>
    <mergeCell ref="O24:O26"/>
    <mergeCell ref="Q24:Q25"/>
    <mergeCell ref="R24:R26"/>
    <mergeCell ref="T24:T25"/>
    <mergeCell ref="U24:U26"/>
    <mergeCell ref="W24:W25"/>
    <mergeCell ref="C27:C29"/>
    <mergeCell ref="D27:D29"/>
    <mergeCell ref="F27:F29"/>
    <mergeCell ref="H27:H28"/>
    <mergeCell ref="I27:I29"/>
    <mergeCell ref="K27:K28"/>
    <mergeCell ref="L27:L29"/>
    <mergeCell ref="AE21:AE23"/>
    <mergeCell ref="AF21:AF23"/>
    <mergeCell ref="N21:N22"/>
    <mergeCell ref="O21:O23"/>
    <mergeCell ref="Q21:Q22"/>
    <mergeCell ref="R21:R23"/>
    <mergeCell ref="T21:T22"/>
    <mergeCell ref="U21:U23"/>
    <mergeCell ref="W21:W22"/>
    <mergeCell ref="F15:F17"/>
    <mergeCell ref="H15:H16"/>
    <mergeCell ref="I15:I17"/>
    <mergeCell ref="K15:K16"/>
    <mergeCell ref="L15:L17"/>
    <mergeCell ref="X21:X23"/>
    <mergeCell ref="Z21:Z22"/>
    <mergeCell ref="AA21:AA23"/>
    <mergeCell ref="AC21:AC22"/>
    <mergeCell ref="X27:X29"/>
    <mergeCell ref="Z27:Z28"/>
    <mergeCell ref="N27:N28"/>
    <mergeCell ref="O27:O29"/>
    <mergeCell ref="Q27:Q28"/>
    <mergeCell ref="R27:R29"/>
    <mergeCell ref="T27:T28"/>
    <mergeCell ref="U27:U29"/>
    <mergeCell ref="W27:W28"/>
    <mergeCell ref="AE18:AE20"/>
    <mergeCell ref="X15:X17"/>
    <mergeCell ref="Z15:Z16"/>
    <mergeCell ref="AA15:AA17"/>
    <mergeCell ref="AC15:AC16"/>
    <mergeCell ref="AF15:AF17"/>
    <mergeCell ref="AA18:AA20"/>
    <mergeCell ref="AC18:AC19"/>
    <mergeCell ref="AF18:AF20"/>
    <mergeCell ref="W12:W13"/>
    <mergeCell ref="N15:N16"/>
    <mergeCell ref="O15:O17"/>
    <mergeCell ref="Q15:Q16"/>
    <mergeCell ref="R15:R17"/>
    <mergeCell ref="T15:T16"/>
    <mergeCell ref="U15:U17"/>
    <mergeCell ref="W15:W16"/>
    <mergeCell ref="C18:C20"/>
    <mergeCell ref="D18:D20"/>
    <mergeCell ref="F18:F20"/>
    <mergeCell ref="H18:H19"/>
    <mergeCell ref="I18:I20"/>
    <mergeCell ref="K18:K19"/>
    <mergeCell ref="L18:L20"/>
    <mergeCell ref="C12:C14"/>
    <mergeCell ref="D12:D14"/>
    <mergeCell ref="F12:F14"/>
    <mergeCell ref="H12:H13"/>
    <mergeCell ref="I12:I14"/>
    <mergeCell ref="K12:K13"/>
    <mergeCell ref="L12:L14"/>
    <mergeCell ref="C15:C17"/>
    <mergeCell ref="D15:D17"/>
    <mergeCell ref="N18:N19"/>
    <mergeCell ref="O18:O20"/>
    <mergeCell ref="Q18:Q19"/>
    <mergeCell ref="R18:R20"/>
    <mergeCell ref="T18:T19"/>
    <mergeCell ref="U18:U20"/>
    <mergeCell ref="W18:W19"/>
    <mergeCell ref="X9:X11"/>
    <mergeCell ref="Z9:Z10"/>
    <mergeCell ref="N9:N10"/>
    <mergeCell ref="O9:O11"/>
    <mergeCell ref="Q9:Q10"/>
    <mergeCell ref="R9:R11"/>
    <mergeCell ref="T9:T10"/>
    <mergeCell ref="U9:U11"/>
    <mergeCell ref="W9:W10"/>
    <mergeCell ref="X12:X14"/>
    <mergeCell ref="Z12:Z13"/>
    <mergeCell ref="N12:N13"/>
    <mergeCell ref="O12:O14"/>
    <mergeCell ref="Q12:Q13"/>
    <mergeCell ref="R12:R14"/>
    <mergeCell ref="T12:T13"/>
    <mergeCell ref="U12:U14"/>
    <mergeCell ref="C9:C11"/>
    <mergeCell ref="D9:D11"/>
    <mergeCell ref="F9:F11"/>
    <mergeCell ref="H9:H10"/>
    <mergeCell ref="I9:I11"/>
    <mergeCell ref="K9:K10"/>
    <mergeCell ref="L9:L11"/>
    <mergeCell ref="AE6:AE8"/>
    <mergeCell ref="AE9:AE11"/>
    <mergeCell ref="X6:X8"/>
    <mergeCell ref="Z6:Z7"/>
    <mergeCell ref="AA6:AA8"/>
    <mergeCell ref="AC6:AC7"/>
    <mergeCell ref="AA9:AA11"/>
    <mergeCell ref="AC9:AC10"/>
    <mergeCell ref="C4:D4"/>
    <mergeCell ref="F4:H4"/>
    <mergeCell ref="I4:K4"/>
    <mergeCell ref="L4:N4"/>
    <mergeCell ref="O4:Q4"/>
    <mergeCell ref="R4:T4"/>
    <mergeCell ref="U4:W4"/>
    <mergeCell ref="N6:N7"/>
    <mergeCell ref="O6:O8"/>
    <mergeCell ref="Q6:Q7"/>
    <mergeCell ref="R6:R8"/>
    <mergeCell ref="T6:T7"/>
    <mergeCell ref="U6:U8"/>
    <mergeCell ref="W6:W7"/>
    <mergeCell ref="C6:C8"/>
    <mergeCell ref="D6:D8"/>
    <mergeCell ref="F6:F8"/>
    <mergeCell ref="H6:H7"/>
    <mergeCell ref="I6:I8"/>
    <mergeCell ref="K6:K7"/>
    <mergeCell ref="L6:L8"/>
    <mergeCell ref="AF42:AF44"/>
    <mergeCell ref="AA45:AA47"/>
    <mergeCell ref="AC45:AC46"/>
    <mergeCell ref="AF45:AF47"/>
    <mergeCell ref="AU4:AW4"/>
    <mergeCell ref="AX4:AZ4"/>
    <mergeCell ref="BA4:BC4"/>
    <mergeCell ref="BD4:BF4"/>
    <mergeCell ref="X4:Z4"/>
    <mergeCell ref="AA4:AC4"/>
    <mergeCell ref="AE4:AF4"/>
    <mergeCell ref="AI4:AK4"/>
    <mergeCell ref="AL4:AN4"/>
    <mergeCell ref="AO4:AQ4"/>
    <mergeCell ref="AR4:AT4"/>
    <mergeCell ref="AF6:AF8"/>
    <mergeCell ref="AF9:AF11"/>
    <mergeCell ref="X18:X20"/>
    <mergeCell ref="Z18:Z19"/>
    <mergeCell ref="AA12:AA14"/>
    <mergeCell ref="AC12:AC13"/>
    <mergeCell ref="AE12:AE14"/>
    <mergeCell ref="AF12:AF14"/>
    <mergeCell ref="AE15:AE17"/>
    <mergeCell ref="N42:N43"/>
    <mergeCell ref="O42:O44"/>
    <mergeCell ref="Q42:Q43"/>
    <mergeCell ref="R42:R44"/>
    <mergeCell ref="T42:T43"/>
    <mergeCell ref="U42:U44"/>
    <mergeCell ref="W42:W43"/>
    <mergeCell ref="AE42:AE44"/>
    <mergeCell ref="AE45:AE47"/>
    <mergeCell ref="X42:X44"/>
    <mergeCell ref="Z42:Z43"/>
    <mergeCell ref="AA42:AA44"/>
    <mergeCell ref="AC42:AC43"/>
    <mergeCell ref="X39:X41"/>
    <mergeCell ref="Z39:Z40"/>
    <mergeCell ref="AA39:AA41"/>
    <mergeCell ref="AC39:AC40"/>
    <mergeCell ref="AE39:AE41"/>
    <mergeCell ref="AF39:AF41"/>
    <mergeCell ref="N39:N40"/>
    <mergeCell ref="O39:O41"/>
    <mergeCell ref="Q39:Q40"/>
    <mergeCell ref="R39:R41"/>
    <mergeCell ref="T39:T40"/>
    <mergeCell ref="U39:U41"/>
    <mergeCell ref="W39:W40"/>
    <mergeCell ref="C30:C32"/>
    <mergeCell ref="D30:D32"/>
    <mergeCell ref="F30:F32"/>
    <mergeCell ref="H30:H31"/>
    <mergeCell ref="I30:I32"/>
    <mergeCell ref="K30:K31"/>
    <mergeCell ref="L30:L32"/>
    <mergeCell ref="C33:C35"/>
    <mergeCell ref="D33:D35"/>
    <mergeCell ref="F33:F35"/>
    <mergeCell ref="H33:H34"/>
    <mergeCell ref="I33:I35"/>
    <mergeCell ref="K33:K34"/>
    <mergeCell ref="L33:L35"/>
    <mergeCell ref="AA51:AA53"/>
    <mergeCell ref="AC51:AC52"/>
    <mergeCell ref="AE51:AE53"/>
    <mergeCell ref="AF51:AF53"/>
    <mergeCell ref="N51:N52"/>
    <mergeCell ref="O51:O53"/>
    <mergeCell ref="Q51:Q52"/>
    <mergeCell ref="R51:R53"/>
    <mergeCell ref="T51:T52"/>
    <mergeCell ref="U51:U53"/>
    <mergeCell ref="W51:W52"/>
    <mergeCell ref="C51:C53"/>
    <mergeCell ref="D51:D53"/>
    <mergeCell ref="F51:F53"/>
    <mergeCell ref="H51:H52"/>
    <mergeCell ref="I51:I53"/>
    <mergeCell ref="K51:K52"/>
    <mergeCell ref="L51:L53"/>
    <mergeCell ref="X51:X53"/>
    <mergeCell ref="Z51:Z52"/>
    <mergeCell ref="AA48:AA50"/>
    <mergeCell ref="AC48:AC49"/>
    <mergeCell ref="AE48:AE50"/>
    <mergeCell ref="AF48:AF50"/>
    <mergeCell ref="N48:N49"/>
    <mergeCell ref="O48:O50"/>
    <mergeCell ref="Q48:Q49"/>
    <mergeCell ref="R48:R50"/>
    <mergeCell ref="T48:T49"/>
    <mergeCell ref="U48:U50"/>
    <mergeCell ref="W48:W49"/>
    <mergeCell ref="C45:C47"/>
    <mergeCell ref="D45:D47"/>
    <mergeCell ref="F45:F47"/>
    <mergeCell ref="H45:H46"/>
    <mergeCell ref="I45:I47"/>
    <mergeCell ref="K45:K46"/>
    <mergeCell ref="L45:L47"/>
    <mergeCell ref="X48:X50"/>
    <mergeCell ref="Z48:Z49"/>
    <mergeCell ref="C48:C50"/>
    <mergeCell ref="D48:D50"/>
    <mergeCell ref="F48:F50"/>
    <mergeCell ref="H48:H49"/>
    <mergeCell ref="I48:I50"/>
    <mergeCell ref="K48:K49"/>
    <mergeCell ref="L48:L50"/>
    <mergeCell ref="X45:X47"/>
    <mergeCell ref="Z45:Z46"/>
    <mergeCell ref="N45:N46"/>
    <mergeCell ref="O45:O47"/>
    <mergeCell ref="Q45:Q46"/>
    <mergeCell ref="R45:R47"/>
    <mergeCell ref="T45:T46"/>
    <mergeCell ref="U45:U47"/>
    <mergeCell ref="W45:W46"/>
    <mergeCell ref="AE33:AE35"/>
    <mergeCell ref="AE36:AE38"/>
    <mergeCell ref="X33:X35"/>
    <mergeCell ref="Z33:Z34"/>
    <mergeCell ref="AA33:AA35"/>
    <mergeCell ref="AC33:AC34"/>
    <mergeCell ref="AF33:AF35"/>
    <mergeCell ref="AA36:AA38"/>
    <mergeCell ref="AC36:AC37"/>
    <mergeCell ref="AF36:AF38"/>
    <mergeCell ref="X36:X38"/>
    <mergeCell ref="Z36:Z37"/>
    <mergeCell ref="N33:N34"/>
    <mergeCell ref="O33:O35"/>
    <mergeCell ref="Q33:Q34"/>
    <mergeCell ref="R33:R35"/>
    <mergeCell ref="T33:T34"/>
    <mergeCell ref="U33:U35"/>
    <mergeCell ref="W33:W34"/>
    <mergeCell ref="C36:C38"/>
    <mergeCell ref="D36:D38"/>
    <mergeCell ref="F36:F38"/>
    <mergeCell ref="H36:H37"/>
    <mergeCell ref="I36:I38"/>
    <mergeCell ref="K36:K37"/>
    <mergeCell ref="L36:L38"/>
    <mergeCell ref="N36:N37"/>
    <mergeCell ref="O36:O38"/>
    <mergeCell ref="Q36:Q37"/>
    <mergeCell ref="R36:R38"/>
    <mergeCell ref="T36:T37"/>
    <mergeCell ref="U36:U38"/>
    <mergeCell ref="W36:W37"/>
    <mergeCell ref="X30:X32"/>
    <mergeCell ref="Z30:Z31"/>
    <mergeCell ref="AA30:AA32"/>
    <mergeCell ref="AC30:AC31"/>
    <mergeCell ref="AE30:AE32"/>
    <mergeCell ref="AF30:AF32"/>
    <mergeCell ref="N30:N31"/>
    <mergeCell ref="O30:O32"/>
    <mergeCell ref="Q30:Q31"/>
    <mergeCell ref="R30:R32"/>
    <mergeCell ref="T30:T31"/>
    <mergeCell ref="U30:U32"/>
    <mergeCell ref="W30:W31"/>
    <mergeCell ref="C21:C23"/>
    <mergeCell ref="D21:D23"/>
    <mergeCell ref="F21:F23"/>
    <mergeCell ref="H21:H22"/>
    <mergeCell ref="I21:I23"/>
    <mergeCell ref="K21:K22"/>
    <mergeCell ref="L21:L23"/>
    <mergeCell ref="C24:C26"/>
    <mergeCell ref="D24:D26"/>
    <mergeCell ref="F24:F26"/>
    <mergeCell ref="H24:H25"/>
    <mergeCell ref="I24:I26"/>
    <mergeCell ref="K24:K25"/>
    <mergeCell ref="L24:L26"/>
  </mergeCells>
  <conditionalFormatting sqref="D6:D53 F4:AC4 AF6:AF53 AI4:BF4">
    <cfRule type="cellIs" dxfId="14" priority="1" operator="equal">
      <formula>0</formula>
    </cfRule>
  </conditionalFormatting>
  <conditionalFormatting sqref="C6:C53 AE6:AE53">
    <cfRule type="cellIs" dxfId="13" priority="2" operator="equal">
      <formula>0</formula>
    </cfRule>
  </conditionalFormatting>
  <dataValidations count="8">
    <dataValidation type="decimal" operator="lessThanOrEqual" allowBlank="1" showInputMessage="1" prompt="Primary Long Jump - Please check this result for errors_x000a__x000a_Performances should be below 2.50" sqref="AO7:AO53">
      <formula1>2.5</formula1>
    </dataValidation>
    <dataValidation type="decimal" operator="lessThanOrEqual" allowBlank="1" showInputMessage="1" prompt=" - " sqref="AU6:AU53">
      <formula1>60</formula1>
    </dataValidation>
    <dataValidation type="decimal" operator="lessThanOrEqual" allowBlank="1" showInputMessage="1" prompt=" - " sqref="AL7:AL53">
      <formula1>65</formula1>
    </dataValidation>
    <dataValidation type="decimal" operator="lessThanOrEqual" allowBlank="1" showInputMessage="1" prompt="Primary Speed Bounce - Please check this result for errors_x000a__x000a_Performances should be below 65" sqref="AL6">
      <formula1>65</formula1>
    </dataValidation>
    <dataValidation type="decimal" operator="lessThanOrEqual" allowBlank="1" showInputMessage="1" prompt="Primary Long Jump - Please check this result for errors_x000a__x000a_Performances should be below 2.50m" sqref="AO6">
      <formula1>2.5</formula1>
    </dataValidation>
    <dataValidation type="decimal" operator="lessThanOrEqual" allowBlank="1" showInputMessage="1" prompt="Primary Triple Jump - Please check this result for errors_x000a__x000a_Performances should be below 7.50m" sqref="AR6:AR53">
      <formula1>7.5</formula1>
    </dataValidation>
    <dataValidation type="decimal" operator="lessThanOrEqual" allowBlank="1" showInputMessage="1" prompt=" - " sqref="AI6:AI53">
      <formula1>15</formula1>
    </dataValidation>
    <dataValidation type="decimal" operator="lessThanOrEqual" allowBlank="1" showInputMessage="1" prompt="Primary Soft Javelin - Please check this result for errors_x000a__x000a_Performances should be below 30m" sqref="AX6:AX53 BA6:BA53 BD6:BD53">
      <formula1>30</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BZ1000"/>
  <sheetViews>
    <sheetView showGridLines="0" tabSelected="1" zoomScale="80" zoomScaleNormal="80" workbookViewId="0"/>
  </sheetViews>
  <sheetFormatPr defaultColWidth="12.5703125" defaultRowHeight="15" customHeight="1" x14ac:dyDescent="0.2"/>
  <cols>
    <col min="1" max="1" width="3.42578125" customWidth="1"/>
    <col min="2" max="2" width="4.5703125" customWidth="1"/>
    <col min="3" max="4" width="6.42578125" customWidth="1"/>
    <col min="5" max="5" width="1.42578125" customWidth="1"/>
    <col min="6" max="6" width="6.140625" customWidth="1"/>
    <col min="7" max="7" width="6.42578125" hidden="1" customWidth="1"/>
    <col min="8" max="9" width="6.140625" customWidth="1"/>
    <col min="10" max="10" width="6.42578125" hidden="1" customWidth="1"/>
    <col min="11" max="12" width="6.140625" customWidth="1"/>
    <col min="13" max="13" width="6.42578125" hidden="1" customWidth="1"/>
    <col min="14" max="15" width="6.140625" customWidth="1"/>
    <col min="16" max="16" width="6.42578125" hidden="1" customWidth="1"/>
    <col min="17" max="18" width="6.140625" customWidth="1"/>
    <col min="19" max="19" width="6.42578125" hidden="1" customWidth="1"/>
    <col min="20" max="21" width="6.140625" customWidth="1"/>
    <col min="22" max="22" width="6.42578125" hidden="1" customWidth="1"/>
    <col min="23" max="24" width="6.140625" customWidth="1"/>
    <col min="25" max="25" width="6.42578125" hidden="1" customWidth="1"/>
    <col min="26" max="27" width="6.140625" customWidth="1"/>
    <col min="28" max="28" width="6.42578125" hidden="1" customWidth="1"/>
    <col min="29" max="29" width="6.140625" customWidth="1"/>
    <col min="30" max="30" width="1.42578125" customWidth="1"/>
    <col min="31" max="32" width="6.42578125" customWidth="1"/>
    <col min="33" max="33" width="1.42578125" customWidth="1"/>
    <col min="34" max="34" width="4.140625" customWidth="1"/>
    <col min="35" max="35" width="6.140625" customWidth="1"/>
    <col min="36" max="36" width="6.42578125" hidden="1" customWidth="1"/>
    <col min="37" max="38" width="6.140625" customWidth="1"/>
    <col min="39" max="39" width="6.42578125" hidden="1" customWidth="1"/>
    <col min="40" max="41" width="6.140625" customWidth="1"/>
    <col min="42" max="42" width="6.42578125" hidden="1" customWidth="1"/>
    <col min="43" max="44" width="6.140625" customWidth="1"/>
    <col min="45" max="45" width="6.42578125" hidden="1" customWidth="1"/>
    <col min="46" max="47" width="6.140625" customWidth="1"/>
    <col min="48" max="48" width="6.42578125" hidden="1" customWidth="1"/>
    <col min="49" max="50" width="6.140625" customWidth="1"/>
    <col min="51" max="51" width="6.42578125" hidden="1" customWidth="1"/>
    <col min="52" max="53" width="6.140625" customWidth="1"/>
    <col min="54" max="54" width="6.42578125" hidden="1" customWidth="1"/>
    <col min="55" max="56" width="6.140625" customWidth="1"/>
    <col min="57" max="57" width="6.42578125" hidden="1" customWidth="1"/>
    <col min="58" max="58" width="6.140625" customWidth="1"/>
    <col min="59" max="59" width="10.7109375" customWidth="1"/>
    <col min="60" max="78" width="6.42578125" customWidth="1"/>
  </cols>
  <sheetData>
    <row r="1" spans="1:78" ht="15.75" customHeight="1" x14ac:dyDescent="0.2">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3"/>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c r="BT1" s="162"/>
      <c r="BU1" s="162"/>
      <c r="BV1" s="162"/>
      <c r="BW1" s="162"/>
      <c r="BX1" s="162"/>
      <c r="BY1" s="162"/>
      <c r="BZ1" s="162"/>
    </row>
    <row r="2" spans="1:78" ht="15.75" customHeight="1" x14ac:dyDescent="0.2">
      <c r="A2" s="162"/>
      <c r="B2" s="102"/>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4"/>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5"/>
      <c r="BH2" s="162"/>
      <c r="BI2" s="162"/>
      <c r="BJ2" s="162"/>
      <c r="BK2" s="162"/>
      <c r="BL2" s="162"/>
      <c r="BM2" s="162"/>
      <c r="BN2" s="162"/>
      <c r="BO2" s="162"/>
      <c r="BP2" s="162"/>
      <c r="BQ2" s="162"/>
      <c r="BR2" s="162"/>
      <c r="BS2" s="162"/>
      <c r="BT2" s="162"/>
      <c r="BU2" s="162"/>
      <c r="BV2" s="162"/>
      <c r="BW2" s="162"/>
      <c r="BX2" s="162"/>
      <c r="BY2" s="162"/>
      <c r="BZ2" s="162"/>
    </row>
    <row r="3" spans="1:78" ht="54" customHeight="1" x14ac:dyDescent="0.2">
      <c r="A3" s="162"/>
      <c r="B3" s="106"/>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107"/>
      <c r="AI3" s="61"/>
      <c r="AJ3" s="61"/>
      <c r="AK3" s="61"/>
      <c r="AL3" s="61"/>
      <c r="AM3" s="61"/>
      <c r="AN3" s="61"/>
      <c r="AO3" s="61"/>
      <c r="AP3" s="61"/>
      <c r="AQ3" s="61"/>
      <c r="AR3" s="61"/>
      <c r="AS3" s="61"/>
      <c r="AT3" s="61"/>
      <c r="AU3" s="61"/>
      <c r="AV3" s="61"/>
      <c r="AW3" s="61"/>
      <c r="AX3" s="61"/>
      <c r="AY3" s="61"/>
      <c r="AZ3" s="61"/>
      <c r="BA3" s="61"/>
      <c r="BB3" s="61"/>
      <c r="BC3" s="61"/>
      <c r="BD3" s="61"/>
      <c r="BE3" s="61"/>
      <c r="BF3" s="61"/>
      <c r="BG3" s="108"/>
      <c r="BH3" s="162"/>
      <c r="BI3" s="162"/>
      <c r="BJ3" s="162"/>
      <c r="BK3" s="162"/>
      <c r="BL3" s="162"/>
      <c r="BM3" s="162"/>
      <c r="BN3" s="162"/>
      <c r="BO3" s="162"/>
      <c r="BP3" s="162"/>
      <c r="BQ3" s="162"/>
      <c r="BR3" s="162"/>
      <c r="BS3" s="162"/>
      <c r="BT3" s="162"/>
      <c r="BU3" s="162"/>
      <c r="BV3" s="162"/>
      <c r="BW3" s="162"/>
      <c r="BX3" s="162"/>
      <c r="BY3" s="162"/>
      <c r="BZ3" s="162"/>
    </row>
    <row r="4" spans="1:78" ht="28.5" customHeight="1" x14ac:dyDescent="0.2">
      <c r="A4" s="162"/>
      <c r="B4" s="106"/>
      <c r="C4" s="396" t="s">
        <v>11</v>
      </c>
      <c r="D4" s="387"/>
      <c r="E4" s="107"/>
      <c r="F4" s="388" t="str">
        <f>'TEAM NAMES &amp; EVENTS'!U12</f>
        <v>Obstacle Relay</v>
      </c>
      <c r="G4" s="389"/>
      <c r="H4" s="390"/>
      <c r="I4" s="388" t="str">
        <f>'TEAM NAMES &amp; EVENTS'!U13</f>
        <v>1 + 1 Lap Relay</v>
      </c>
      <c r="J4" s="389"/>
      <c r="K4" s="390"/>
      <c r="L4" s="388" t="str">
        <f>'TEAM NAMES &amp; EVENTS'!U14</f>
        <v>2 + 2 Lap Relay</v>
      </c>
      <c r="M4" s="389"/>
      <c r="N4" s="390"/>
      <c r="O4" s="388" t="str">
        <f>'TEAM NAMES &amp; EVENTS'!U15</f>
        <v>6 Lap Paarlauf</v>
      </c>
      <c r="P4" s="389"/>
      <c r="Q4" s="390"/>
      <c r="R4" s="388" t="str">
        <f>'TEAM NAMES &amp; EVENTS'!U16</f>
        <v>Over / Under Relay</v>
      </c>
      <c r="S4" s="389"/>
      <c r="T4" s="390"/>
      <c r="U4" s="388" t="str">
        <f>'TEAM NAMES &amp; EVENTS'!U17</f>
        <v>4 x 1 Lap Relay</v>
      </c>
      <c r="V4" s="389"/>
      <c r="W4" s="390"/>
      <c r="X4" s="388">
        <f>'TEAM NAMES &amp; EVENTS'!U18</f>
        <v>0</v>
      </c>
      <c r="Y4" s="389"/>
      <c r="Z4" s="390"/>
      <c r="AA4" s="388">
        <f>'TEAM NAMES &amp; EVENTS'!U19</f>
        <v>0</v>
      </c>
      <c r="AB4" s="389"/>
      <c r="AC4" s="390"/>
      <c r="AD4" s="109"/>
      <c r="AE4" s="396" t="s">
        <v>11</v>
      </c>
      <c r="AF4" s="387"/>
      <c r="AG4" s="110"/>
      <c r="AH4" s="110"/>
      <c r="AI4" s="385" t="str">
        <f>'TEAM NAMES &amp; EVENTS'!U21</f>
        <v>Chest Push</v>
      </c>
      <c r="AJ4" s="386"/>
      <c r="AK4" s="387"/>
      <c r="AL4" s="385" t="str">
        <f>'TEAM NAMES &amp; EVENTS'!U22</f>
        <v>Speed Bounce</v>
      </c>
      <c r="AM4" s="386"/>
      <c r="AN4" s="387"/>
      <c r="AO4" s="385" t="str">
        <f>'TEAM NAMES &amp; EVENTS'!U23</f>
        <v>Standing Long Jump</v>
      </c>
      <c r="AP4" s="386"/>
      <c r="AQ4" s="387"/>
      <c r="AR4" s="385" t="str">
        <f>'TEAM NAMES &amp; EVENTS'!U24</f>
        <v>Standing Triple Jump</v>
      </c>
      <c r="AS4" s="386"/>
      <c r="AT4" s="387"/>
      <c r="AU4" s="385" t="str">
        <f>'TEAM NAMES &amp; EVENTS'!U25</f>
        <v>Vertical Jump</v>
      </c>
      <c r="AV4" s="386"/>
      <c r="AW4" s="387"/>
      <c r="AX4" s="385" t="str">
        <f>'TEAM NAMES &amp; EVENTS'!U26</f>
        <v>Soft Javelin</v>
      </c>
      <c r="AY4" s="386"/>
      <c r="AZ4" s="387"/>
      <c r="BA4" s="385">
        <f>'TEAM NAMES &amp; EVENTS'!U27</f>
        <v>0</v>
      </c>
      <c r="BB4" s="386"/>
      <c r="BC4" s="387"/>
      <c r="BD4" s="385">
        <f>'TEAM NAMES &amp; EVENTS'!U28</f>
        <v>0</v>
      </c>
      <c r="BE4" s="386"/>
      <c r="BF4" s="387"/>
      <c r="BG4" s="108"/>
      <c r="BH4" s="162"/>
      <c r="BI4" s="162"/>
      <c r="BJ4" s="162"/>
      <c r="BK4" s="162"/>
      <c r="BL4" s="162"/>
      <c r="BM4" s="162"/>
      <c r="BN4" s="162"/>
      <c r="BO4" s="162"/>
      <c r="BP4" s="162"/>
      <c r="BQ4" s="162"/>
      <c r="BR4" s="162"/>
      <c r="BS4" s="162"/>
      <c r="BT4" s="162"/>
      <c r="BU4" s="162"/>
      <c r="BV4" s="162"/>
      <c r="BW4" s="162"/>
      <c r="BX4" s="162"/>
      <c r="BY4" s="162"/>
      <c r="BZ4" s="162"/>
    </row>
    <row r="5" spans="1:78" ht="57.75" customHeight="1" x14ac:dyDescent="0.2">
      <c r="A5" s="164"/>
      <c r="B5" s="112"/>
      <c r="C5" s="113" t="s">
        <v>106</v>
      </c>
      <c r="D5" s="113" t="s">
        <v>107</v>
      </c>
      <c r="E5" s="114"/>
      <c r="F5" s="115" t="s">
        <v>108</v>
      </c>
      <c r="G5" s="116"/>
      <c r="H5" s="117" t="s">
        <v>109</v>
      </c>
      <c r="I5" s="115" t="s">
        <v>108</v>
      </c>
      <c r="J5" s="116"/>
      <c r="K5" s="118" t="s">
        <v>109</v>
      </c>
      <c r="L5" s="115" t="s">
        <v>108</v>
      </c>
      <c r="M5" s="116"/>
      <c r="N5" s="118" t="s">
        <v>109</v>
      </c>
      <c r="O5" s="115" t="s">
        <v>108</v>
      </c>
      <c r="P5" s="116"/>
      <c r="Q5" s="118" t="s">
        <v>109</v>
      </c>
      <c r="R5" s="115" t="s">
        <v>108</v>
      </c>
      <c r="S5" s="116"/>
      <c r="T5" s="118" t="s">
        <v>109</v>
      </c>
      <c r="U5" s="115" t="s">
        <v>108</v>
      </c>
      <c r="V5" s="116"/>
      <c r="W5" s="117" t="s">
        <v>109</v>
      </c>
      <c r="X5" s="115" t="s">
        <v>108</v>
      </c>
      <c r="Y5" s="116"/>
      <c r="Z5" s="117" t="s">
        <v>109</v>
      </c>
      <c r="AA5" s="115" t="s">
        <v>108</v>
      </c>
      <c r="AB5" s="116"/>
      <c r="AC5" s="117" t="s">
        <v>109</v>
      </c>
      <c r="AD5" s="119"/>
      <c r="AE5" s="113" t="s">
        <v>106</v>
      </c>
      <c r="AF5" s="113" t="s">
        <v>107</v>
      </c>
      <c r="AG5" s="114"/>
      <c r="AH5" s="110"/>
      <c r="AI5" s="115" t="s">
        <v>110</v>
      </c>
      <c r="AJ5" s="120"/>
      <c r="AK5" s="121" t="s">
        <v>111</v>
      </c>
      <c r="AL5" s="115" t="s">
        <v>110</v>
      </c>
      <c r="AM5" s="120"/>
      <c r="AN5" s="121" t="s">
        <v>111</v>
      </c>
      <c r="AO5" s="115" t="s">
        <v>110</v>
      </c>
      <c r="AP5" s="120"/>
      <c r="AQ5" s="121" t="s">
        <v>111</v>
      </c>
      <c r="AR5" s="115" t="s">
        <v>110</v>
      </c>
      <c r="AS5" s="120"/>
      <c r="AT5" s="121" t="s">
        <v>111</v>
      </c>
      <c r="AU5" s="115" t="s">
        <v>110</v>
      </c>
      <c r="AV5" s="120"/>
      <c r="AW5" s="121" t="s">
        <v>111</v>
      </c>
      <c r="AX5" s="115" t="s">
        <v>110</v>
      </c>
      <c r="AY5" s="120"/>
      <c r="AZ5" s="121" t="s">
        <v>111</v>
      </c>
      <c r="BA5" s="115" t="s">
        <v>110</v>
      </c>
      <c r="BB5" s="120"/>
      <c r="BC5" s="121" t="s">
        <v>111</v>
      </c>
      <c r="BD5" s="115" t="s">
        <v>110</v>
      </c>
      <c r="BE5" s="120"/>
      <c r="BF5" s="121" t="s">
        <v>111</v>
      </c>
      <c r="BG5" s="122"/>
      <c r="BH5" s="164"/>
      <c r="BI5" s="164"/>
      <c r="BJ5" s="164"/>
      <c r="BK5" s="164"/>
      <c r="BL5" s="164"/>
      <c r="BM5" s="164"/>
      <c r="BN5" s="164"/>
      <c r="BO5" s="164"/>
      <c r="BP5" s="164"/>
      <c r="BQ5" s="164"/>
      <c r="BR5" s="164"/>
      <c r="BS5" s="164"/>
      <c r="BT5" s="164"/>
      <c r="BU5" s="164"/>
      <c r="BV5" s="164"/>
      <c r="BW5" s="164"/>
      <c r="BX5" s="164"/>
      <c r="BY5" s="164"/>
      <c r="BZ5" s="164"/>
    </row>
    <row r="6" spans="1:78" ht="19.5" customHeight="1" x14ac:dyDescent="0.2">
      <c r="A6" s="162"/>
      <c r="B6" s="106"/>
      <c r="C6" s="376" t="str">
        <f>LOOKUP("School A",'TEAM NAMES &amp; EVENTS'!B12:B27,'TEAM NAMES &amp; EVENTS'!F12:F27)</f>
        <v>A</v>
      </c>
      <c r="D6" s="393" t="str">
        <f>LOOKUP("School A",'TEAM NAMES &amp; EVENTS'!B12:B27,'TEAM NAMES &amp; EVENTS'!E12:E27)</f>
        <v>Bickleigh Down</v>
      </c>
      <c r="E6" s="165"/>
      <c r="F6" s="392">
        <v>1.21</v>
      </c>
      <c r="G6" s="103">
        <f>IF(F6&gt;0,F6)</f>
        <v>1.21</v>
      </c>
      <c r="H6" s="383">
        <f>IF(G6=FALSE,0,RANK(G6,G$6:G$53,1))</f>
        <v>1</v>
      </c>
      <c r="I6" s="392">
        <v>24.78</v>
      </c>
      <c r="J6" s="103">
        <f>IF(I6&gt;0,I6)</f>
        <v>24.78</v>
      </c>
      <c r="K6" s="383">
        <f>IF(J6=FALSE,0,RANK(J6,J$6:J$53,1))</f>
        <v>1</v>
      </c>
      <c r="L6" s="392">
        <v>0.49</v>
      </c>
      <c r="M6" s="103">
        <f>IF(L6&gt;0,L6)</f>
        <v>0.49</v>
      </c>
      <c r="N6" s="383">
        <f>IF(M6=FALSE,0,RANK(M6,M$6:M$53,1))</f>
        <v>1</v>
      </c>
      <c r="O6" s="392">
        <v>1.17</v>
      </c>
      <c r="P6" s="103">
        <f>IF(O6&gt;0,O6)</f>
        <v>1.17</v>
      </c>
      <c r="Q6" s="383">
        <f>IF(P6=FALSE,0,RANK(P6,P$6:P$53,1))</f>
        <v>1</v>
      </c>
      <c r="R6" s="392">
        <v>1.1299999999999999</v>
      </c>
      <c r="S6" s="103">
        <f>IF(R6&gt;0,R6)</f>
        <v>1.1299999999999999</v>
      </c>
      <c r="T6" s="383">
        <f>IF(S6=FALSE,0,RANK(S6,S$6:S$53,1))</f>
        <v>5</v>
      </c>
      <c r="U6" s="392">
        <v>0.49</v>
      </c>
      <c r="V6" s="103">
        <f>IF(U6&gt;0,U6)</f>
        <v>0.49</v>
      </c>
      <c r="W6" s="383">
        <f>IF(V6=FALSE,0,RANK(V6,V$6:V$53,1))</f>
        <v>1</v>
      </c>
      <c r="X6" s="392"/>
      <c r="Y6" s="103" t="b">
        <f>IF(X6&gt;0,X6)</f>
        <v>0</v>
      </c>
      <c r="Z6" s="383">
        <f>IF(Y6=FALSE,0,RANK(Y6,Y$6:Y$53,1))</f>
        <v>0</v>
      </c>
      <c r="AA6" s="392"/>
      <c r="AB6" s="103" t="b">
        <f>IF(AA6&gt;0,AA6)</f>
        <v>0</v>
      </c>
      <c r="AC6" s="383">
        <f>IF(AB6=FALSE,0,RANK(AB6,AB$6:AB$53,1))</f>
        <v>0</v>
      </c>
      <c r="AD6" s="124"/>
      <c r="AE6" s="384" t="str">
        <f>LOOKUP("School A",'TEAM NAMES &amp; EVENTS'!B12:B27,'TEAM NAMES &amp; EVENTS'!F12:F27)</f>
        <v>A</v>
      </c>
      <c r="AF6" s="379" t="str">
        <f>LOOKUP("School A",'TEAM NAMES &amp; EVENTS'!B12:B27,'TEAM NAMES &amp; EVENTS'!E12:E27)</f>
        <v>Bickleigh Down</v>
      </c>
      <c r="AG6" s="165"/>
      <c r="AH6" s="125">
        <v>1</v>
      </c>
      <c r="AI6" s="126">
        <v>6.25</v>
      </c>
      <c r="AJ6" s="127">
        <f>IF(AI6+AI7+AI8&gt;0,AI6+AI7+AI8)</f>
        <v>17</v>
      </c>
      <c r="AK6" s="128">
        <f>AI6+AI7+AI8</f>
        <v>17</v>
      </c>
      <c r="AL6" s="129">
        <v>50</v>
      </c>
      <c r="AM6" s="130">
        <f>IF(AL6+AL7+AL8&gt;0,AL6+AL7+AL8)</f>
        <v>147</v>
      </c>
      <c r="AN6" s="131">
        <f>AL6+AL7+AL8</f>
        <v>147</v>
      </c>
      <c r="AO6" s="126">
        <v>2.0099999999999998</v>
      </c>
      <c r="AP6" s="127">
        <f>IF(AO6+AO7+AO8&gt;0,AO6+AO7+AO8)</f>
        <v>5.47</v>
      </c>
      <c r="AQ6" s="128">
        <f>AO6+AO7+AO8</f>
        <v>5.47</v>
      </c>
      <c r="AR6" s="126">
        <v>5.78</v>
      </c>
      <c r="AS6" s="127">
        <f>IF(AR6+AR7+AR8&gt;0,AR6+AR7+AR8)</f>
        <v>16.54</v>
      </c>
      <c r="AT6" s="128">
        <f>AR6+AR7+AR8</f>
        <v>16.54</v>
      </c>
      <c r="AU6" s="129">
        <v>50</v>
      </c>
      <c r="AV6" s="130">
        <f>IF(AU6+AU7+AU8&gt;0,AU6+AU7+AU8)</f>
        <v>127</v>
      </c>
      <c r="AW6" s="131">
        <f>AU6+AU7+AU8</f>
        <v>127</v>
      </c>
      <c r="AX6" s="126">
        <v>10</v>
      </c>
      <c r="AY6" s="127">
        <f>IF(AX6+AX7+AX8&gt;0,AX6+AX7+AX8)</f>
        <v>39</v>
      </c>
      <c r="AZ6" s="128">
        <f>AX6+AX7+AX8</f>
        <v>39</v>
      </c>
      <c r="BA6" s="132"/>
      <c r="BB6" s="133" t="b">
        <f>IF(BA6+BA7+BA8&gt;0,BA6+BA7+BA8)</f>
        <v>0</v>
      </c>
      <c r="BC6" s="128">
        <f>BA6+BA7+BA8</f>
        <v>0</v>
      </c>
      <c r="BD6" s="132"/>
      <c r="BE6" s="133" t="b">
        <f>IF(BD6+BD7+BD8&gt;0,BD6+BD7+BD8)</f>
        <v>0</v>
      </c>
      <c r="BF6" s="128">
        <f>BD6+BD7+BD8</f>
        <v>0</v>
      </c>
      <c r="BG6" s="108"/>
      <c r="BH6" s="162"/>
      <c r="BI6" s="162"/>
      <c r="BJ6" s="162"/>
      <c r="BK6" s="162"/>
      <c r="BL6" s="162"/>
      <c r="BM6" s="162"/>
      <c r="BN6" s="162"/>
      <c r="BO6" s="162"/>
      <c r="BP6" s="162"/>
      <c r="BQ6" s="162"/>
      <c r="BR6" s="162"/>
      <c r="BS6" s="162"/>
      <c r="BT6" s="162"/>
      <c r="BU6" s="162"/>
      <c r="BV6" s="162"/>
      <c r="BW6" s="162"/>
      <c r="BX6" s="162"/>
      <c r="BY6" s="162"/>
      <c r="BZ6" s="162"/>
    </row>
    <row r="7" spans="1:78" ht="19.5" customHeight="1" x14ac:dyDescent="0.2">
      <c r="A7" s="162"/>
      <c r="B7" s="106"/>
      <c r="C7" s="377"/>
      <c r="D7" s="394"/>
      <c r="E7" s="166"/>
      <c r="F7" s="381"/>
      <c r="G7" s="61"/>
      <c r="H7" s="353"/>
      <c r="I7" s="381"/>
      <c r="J7" s="61"/>
      <c r="K7" s="353"/>
      <c r="L7" s="381"/>
      <c r="M7" s="61"/>
      <c r="N7" s="353"/>
      <c r="O7" s="381"/>
      <c r="P7" s="61"/>
      <c r="Q7" s="353"/>
      <c r="R7" s="381"/>
      <c r="S7" s="61"/>
      <c r="T7" s="353"/>
      <c r="U7" s="381"/>
      <c r="V7" s="61"/>
      <c r="W7" s="353"/>
      <c r="X7" s="381"/>
      <c r="Y7" s="61"/>
      <c r="Z7" s="353"/>
      <c r="AA7" s="381"/>
      <c r="AB7" s="61"/>
      <c r="AC7" s="353"/>
      <c r="AD7" s="124"/>
      <c r="AE7" s="377"/>
      <c r="AF7" s="377"/>
      <c r="AG7" s="166"/>
      <c r="AH7" s="125">
        <v>2</v>
      </c>
      <c r="AI7" s="135">
        <v>5.25</v>
      </c>
      <c r="AJ7" s="136"/>
      <c r="AK7" s="137">
        <f>IF(AJ6=FALSE,0,RANK(AJ6,AJ$6:AJ$53, ))</f>
        <v>2</v>
      </c>
      <c r="AL7" s="138">
        <v>48</v>
      </c>
      <c r="AM7" s="136"/>
      <c r="AN7" s="137">
        <f>IF(AM6=FALSE,0,RANK(AM6,AM$6:AM$53, ))</f>
        <v>4</v>
      </c>
      <c r="AO7" s="135">
        <v>1.74</v>
      </c>
      <c r="AP7" s="136"/>
      <c r="AQ7" s="137">
        <f>IF(AP6=FALSE,0,RANK(AP6,AP$6:AP$53, ))</f>
        <v>1</v>
      </c>
      <c r="AR7" s="135">
        <v>5.66</v>
      </c>
      <c r="AS7" s="136"/>
      <c r="AT7" s="137">
        <f>IF(AS6=FALSE,0,RANK(AS6,AS$6:AS$53, ))</f>
        <v>2</v>
      </c>
      <c r="AU7" s="138">
        <v>40</v>
      </c>
      <c r="AV7" s="136"/>
      <c r="AW7" s="137">
        <f>IF(AV6=FALSE,0,RANK(AV6,AV$6:AV$53, ))</f>
        <v>1</v>
      </c>
      <c r="AX7" s="135">
        <v>14</v>
      </c>
      <c r="AY7" s="136"/>
      <c r="AZ7" s="137">
        <f>IF(AY6=FALSE,0,RANK(AY6,AY$6:AY$53, ))</f>
        <v>2</v>
      </c>
      <c r="BA7" s="139"/>
      <c r="BB7" s="136"/>
      <c r="BC7" s="137">
        <f>IF(BB6=FALSE,0,RANK(BB6,BB$6:BB$53, ))</f>
        <v>0</v>
      </c>
      <c r="BD7" s="139"/>
      <c r="BE7" s="136"/>
      <c r="BF7" s="137">
        <f>IF(BE6=FALSE,0,RANK(BE6,BE$6:BE$53, ))</f>
        <v>0</v>
      </c>
      <c r="BG7" s="108"/>
      <c r="BH7" s="162"/>
      <c r="BI7" s="162"/>
      <c r="BJ7" s="162"/>
      <c r="BK7" s="162"/>
      <c r="BL7" s="162"/>
      <c r="BM7" s="162"/>
      <c r="BN7" s="162"/>
      <c r="BO7" s="162"/>
      <c r="BP7" s="162"/>
      <c r="BQ7" s="162"/>
      <c r="BR7" s="162"/>
      <c r="BS7" s="162"/>
      <c r="BT7" s="162"/>
      <c r="BU7" s="162"/>
      <c r="BV7" s="162"/>
      <c r="BW7" s="162"/>
      <c r="BX7" s="162"/>
      <c r="BY7" s="162"/>
      <c r="BZ7" s="162"/>
    </row>
    <row r="8" spans="1:78" ht="19.5" customHeight="1" x14ac:dyDescent="0.2">
      <c r="A8" s="162"/>
      <c r="B8" s="106"/>
      <c r="C8" s="378"/>
      <c r="D8" s="395"/>
      <c r="E8" s="167"/>
      <c r="F8" s="382"/>
      <c r="G8" s="141"/>
      <c r="H8" s="142">
        <f>IF(H6=0,0,(LOOKUP(H6,'TEAM NAMES &amp; EVENTS'!$L$12:$L$27,'TEAM NAMES &amp; EVENTS'!$M$12:$M$27)))</f>
        <v>16</v>
      </c>
      <c r="I8" s="382"/>
      <c r="J8" s="141"/>
      <c r="K8" s="142">
        <f>IF(K6=0,0,(LOOKUP(K6,'TEAM NAMES &amp; EVENTS'!$L$12:$L$27,'TEAM NAMES &amp; EVENTS'!$M$12:$M$27)))</f>
        <v>16</v>
      </c>
      <c r="L8" s="382"/>
      <c r="M8" s="141"/>
      <c r="N8" s="142">
        <f>IF(N6=0,0,(LOOKUP(N6,'TEAM NAMES &amp; EVENTS'!$L$12:$L$27,'TEAM NAMES &amp; EVENTS'!$M$12:$M$27)))</f>
        <v>16</v>
      </c>
      <c r="O8" s="382"/>
      <c r="P8" s="141"/>
      <c r="Q8" s="142">
        <f>IF(Q6=0,0,(LOOKUP(Q6,'TEAM NAMES &amp; EVENTS'!$L$12:$L$27,'TEAM NAMES &amp; EVENTS'!$M$12:$M$27)))</f>
        <v>16</v>
      </c>
      <c r="R8" s="382"/>
      <c r="S8" s="141"/>
      <c r="T8" s="142">
        <f>IF(T6=0,0,(LOOKUP(T6,'TEAM NAMES &amp; EVENTS'!$L$12:$L$27,'TEAM NAMES &amp; EVENTS'!$M$12:$M$27)))</f>
        <v>8</v>
      </c>
      <c r="U8" s="382"/>
      <c r="V8" s="141"/>
      <c r="W8" s="142">
        <f>IF(W6=0,0,(LOOKUP(W6,'TEAM NAMES &amp; EVENTS'!$L$12:$L$27,'TEAM NAMES &amp; EVENTS'!$M$12:$M$27)))</f>
        <v>16</v>
      </c>
      <c r="X8" s="382"/>
      <c r="Y8" s="141"/>
      <c r="Z8" s="142">
        <f>IF(Z6=0,0,(LOOKUP(Z6,'TEAM NAMES &amp; EVENTS'!$L$12:$L$27,'TEAM NAMES &amp; EVENTS'!$M$12:$M$27)))</f>
        <v>0</v>
      </c>
      <c r="AA8" s="382"/>
      <c r="AB8" s="141"/>
      <c r="AC8" s="142">
        <f>IF(AC6=0,0,(LOOKUP(AC6,'TEAM NAMES &amp; EVENTS'!$L$12:$L$27,'TEAM NAMES &amp; EVENTS'!$M$12:$M$27)))</f>
        <v>0</v>
      </c>
      <c r="AD8" s="124"/>
      <c r="AE8" s="378"/>
      <c r="AF8" s="378"/>
      <c r="AG8" s="167"/>
      <c r="AH8" s="125">
        <v>3</v>
      </c>
      <c r="AI8" s="143">
        <v>5.5</v>
      </c>
      <c r="AJ8" s="144"/>
      <c r="AK8" s="145">
        <f>IF(AK7=0,0,(LOOKUP(AK7,'TEAM NAMES &amp; EVENTS'!$L$12:$L$27,'TEAM NAMES &amp; EVENTS'!$M$12:$M$27)))</f>
        <v>14</v>
      </c>
      <c r="AL8" s="146">
        <v>49</v>
      </c>
      <c r="AM8" s="144"/>
      <c r="AN8" s="145">
        <f>IF(AN7=0,0,(LOOKUP(AN7,'TEAM NAMES &amp; EVENTS'!$L$12:$L$27,'TEAM NAMES &amp; EVENTS'!$M$12:$M$27)))</f>
        <v>10</v>
      </c>
      <c r="AO8" s="143">
        <v>1.72</v>
      </c>
      <c r="AP8" s="144"/>
      <c r="AQ8" s="145">
        <f>IF(AQ7=0,0,(LOOKUP(AQ7,'TEAM NAMES &amp; EVENTS'!$L$12:$L$27,'TEAM NAMES &amp; EVENTS'!$M$12:$M$27)))</f>
        <v>16</v>
      </c>
      <c r="AR8" s="143">
        <v>5.0999999999999996</v>
      </c>
      <c r="AS8" s="144"/>
      <c r="AT8" s="145">
        <f>IF(AT7=0,0,(LOOKUP(AT7,'TEAM NAMES &amp; EVENTS'!$L$12:$L$27,'TEAM NAMES &amp; EVENTS'!$M$12:$M$27)))</f>
        <v>14</v>
      </c>
      <c r="AU8" s="146">
        <v>37</v>
      </c>
      <c r="AV8" s="144"/>
      <c r="AW8" s="145">
        <f>IF(AW7=0,0,(LOOKUP(AW7,'TEAM NAMES &amp; EVENTS'!$L$12:$L$27,'TEAM NAMES &amp; EVENTS'!$M$12:$M$27)))</f>
        <v>16</v>
      </c>
      <c r="AX8" s="143">
        <v>15</v>
      </c>
      <c r="AY8" s="144"/>
      <c r="AZ8" s="145">
        <f>IF(AZ7=0,0,(LOOKUP(AZ7,'TEAM NAMES &amp; EVENTS'!$L$12:$L$27,'TEAM NAMES &amp; EVENTS'!$M$12:$M$27)))</f>
        <v>14</v>
      </c>
      <c r="BA8" s="147"/>
      <c r="BB8" s="144"/>
      <c r="BC8" s="145">
        <f>IF(BC7=0,0,(LOOKUP(BC7,'TEAM NAMES &amp; EVENTS'!$L$12:$L$27,'TEAM NAMES &amp; EVENTS'!$M$12:$M$27)))</f>
        <v>0</v>
      </c>
      <c r="BD8" s="147"/>
      <c r="BE8" s="144"/>
      <c r="BF8" s="145">
        <f>IF(BF7=0,0,(LOOKUP(BF7,'TEAM NAMES &amp; EVENTS'!$L$12:$L$27,'TEAM NAMES &amp; EVENTS'!$M$12:$M$27)))</f>
        <v>0</v>
      </c>
      <c r="BG8" s="108"/>
      <c r="BH8" s="162"/>
      <c r="BI8" s="162"/>
      <c r="BJ8" s="162"/>
      <c r="BK8" s="162"/>
      <c r="BL8" s="162"/>
      <c r="BM8" s="162"/>
      <c r="BN8" s="162"/>
      <c r="BO8" s="162"/>
      <c r="BP8" s="162"/>
      <c r="BQ8" s="162"/>
      <c r="BR8" s="162"/>
      <c r="BS8" s="162"/>
      <c r="BT8" s="162"/>
      <c r="BU8" s="162"/>
      <c r="BV8" s="162"/>
      <c r="BW8" s="162"/>
      <c r="BX8" s="162"/>
      <c r="BY8" s="162"/>
      <c r="BZ8" s="162"/>
    </row>
    <row r="9" spans="1:78" ht="19.5" customHeight="1" x14ac:dyDescent="0.2">
      <c r="A9" s="162"/>
      <c r="B9" s="106"/>
      <c r="C9" s="384" t="str">
        <f>LOOKUP("School B",'TEAM NAMES &amp; EVENTS'!B12:B27,'TEAM NAMES &amp; EVENTS'!F12:F27)</f>
        <v>B</v>
      </c>
      <c r="D9" s="393" t="str">
        <f>LOOKUP("School B",'TEAM NAMES &amp; EVENTS'!B12:B27,'TEAM NAMES &amp; EVENTS'!E12:E27)</f>
        <v>Holy Cross</v>
      </c>
      <c r="E9" s="166"/>
      <c r="F9" s="380">
        <v>1.22</v>
      </c>
      <c r="G9" s="61">
        <f>IF(F9&gt;0,F9)</f>
        <v>1.22</v>
      </c>
      <c r="H9" s="383">
        <f>IF(G9=FALSE,0,RANK(G9,G$6:G$53,1))</f>
        <v>3</v>
      </c>
      <c r="I9" s="380">
        <v>26.15</v>
      </c>
      <c r="J9" s="61">
        <f>IF(I9&gt;0,I9)</f>
        <v>26.15</v>
      </c>
      <c r="K9" s="383">
        <f>IF(J9=FALSE,0,RANK(J9,J$6:J$53,1))</f>
        <v>3</v>
      </c>
      <c r="L9" s="380">
        <v>0.55000000000000004</v>
      </c>
      <c r="M9" s="61">
        <f>IF(L9&gt;0,L9)</f>
        <v>0.55000000000000004</v>
      </c>
      <c r="N9" s="383">
        <f>IF(M9=FALSE,0,RANK(M9,M$6:M$53,1))</f>
        <v>6</v>
      </c>
      <c r="O9" s="380">
        <v>1.29</v>
      </c>
      <c r="P9" s="61">
        <f>IF(O9&gt;0,O9)</f>
        <v>1.29</v>
      </c>
      <c r="Q9" s="383">
        <f>IF(P9=FALSE,0,RANK(P9,P$6:P$53,1))</f>
        <v>6</v>
      </c>
      <c r="R9" s="380">
        <v>1.1599999999999999</v>
      </c>
      <c r="S9" s="61">
        <f>IF(R9&gt;0,R9)</f>
        <v>1.1599999999999999</v>
      </c>
      <c r="T9" s="383">
        <f>IF(S9=FALSE,0,RANK(S9,S$6:S$53,1))</f>
        <v>7</v>
      </c>
      <c r="U9" s="380">
        <v>0.55000000000000004</v>
      </c>
      <c r="V9" s="61">
        <f>IF(U9&gt;0,U9)</f>
        <v>0.55000000000000004</v>
      </c>
      <c r="W9" s="383">
        <f>IF(V9=FALSE,0,RANK(V9,V$6:V$53,1))</f>
        <v>7</v>
      </c>
      <c r="X9" s="380"/>
      <c r="Y9" s="61" t="b">
        <f>IF(X9&gt;0,X9)</f>
        <v>0</v>
      </c>
      <c r="Z9" s="383">
        <f>IF(Y9=FALSE,0,RANK(Y9,Y$6:Y$53,1))</f>
        <v>0</v>
      </c>
      <c r="AA9" s="380"/>
      <c r="AB9" s="61" t="b">
        <f>IF(AA9&gt;0,AA9)</f>
        <v>0</v>
      </c>
      <c r="AC9" s="383">
        <f>IF(AB9=FALSE,0,RANK(AB9,AB$6:AB$53,1))</f>
        <v>0</v>
      </c>
      <c r="AD9" s="124"/>
      <c r="AE9" s="384" t="str">
        <f>LOOKUP("School B",'TEAM NAMES &amp; EVENTS'!B12:B27,'TEAM NAMES &amp; EVENTS'!F12:F27)</f>
        <v>B</v>
      </c>
      <c r="AF9" s="379" t="str">
        <f>LOOKUP("School B",'TEAM NAMES &amp; EVENTS'!B12:B27,'TEAM NAMES &amp; EVENTS'!E12:E27)</f>
        <v>Holy Cross</v>
      </c>
      <c r="AG9" s="166"/>
      <c r="AH9" s="125">
        <v>1</v>
      </c>
      <c r="AI9" s="148">
        <v>7</v>
      </c>
      <c r="AJ9" s="149">
        <f>IF(AI9+AI10+AI11&gt;0,AI9+AI10+AI11)</f>
        <v>17</v>
      </c>
      <c r="AK9" s="128">
        <f>AI9+AI10+AI11</f>
        <v>17</v>
      </c>
      <c r="AL9" s="150">
        <v>52</v>
      </c>
      <c r="AM9" s="151">
        <f>IF(AL9+AL10+AL11&gt;0,AL9+AL10+AL11)</f>
        <v>146</v>
      </c>
      <c r="AN9" s="131">
        <f>AL9+AL10+AL11</f>
        <v>146</v>
      </c>
      <c r="AO9" s="148">
        <v>1.64</v>
      </c>
      <c r="AP9" s="149">
        <f>IF(AO9+AO10+AO11&gt;0,AO9+AO10+AO11)</f>
        <v>5.38</v>
      </c>
      <c r="AQ9" s="128">
        <f>AO9+AO10+AO11</f>
        <v>5.38</v>
      </c>
      <c r="AR9" s="148">
        <v>4.9800000000000004</v>
      </c>
      <c r="AS9" s="149">
        <f>IF(AR9+AR10+AR11&gt;0,AR9+AR10+AR11)</f>
        <v>14.820000000000002</v>
      </c>
      <c r="AT9" s="128">
        <f>AR9+AR10+AR11</f>
        <v>14.820000000000002</v>
      </c>
      <c r="AU9" s="150">
        <v>35</v>
      </c>
      <c r="AV9" s="151">
        <f>IF(AU9+AU10+AU11&gt;0,AU9+AU10+AU11)</f>
        <v>112</v>
      </c>
      <c r="AW9" s="131">
        <f>AU9+AU10+AU11</f>
        <v>112</v>
      </c>
      <c r="AX9" s="148">
        <v>10</v>
      </c>
      <c r="AY9" s="149">
        <f>IF(AX9+AX10+AX11&gt;0,AX9+AX10+AX11)</f>
        <v>33</v>
      </c>
      <c r="AZ9" s="128">
        <f>AX9+AX10+AX11</f>
        <v>33</v>
      </c>
      <c r="BA9" s="152"/>
      <c r="BB9" s="153" t="b">
        <f>IF(BA9+BA10+BA11&gt;0,BA9+BA10+BA11)</f>
        <v>0</v>
      </c>
      <c r="BC9" s="128">
        <f>BA9+BA10+BA11</f>
        <v>0</v>
      </c>
      <c r="BD9" s="152"/>
      <c r="BE9" s="153" t="b">
        <f>IF(BD9+BD10+BD11&gt;0,BD9+BD10+BD11)</f>
        <v>0</v>
      </c>
      <c r="BF9" s="128">
        <f>BD9+BD10+BD11</f>
        <v>0</v>
      </c>
      <c r="BG9" s="108"/>
      <c r="BH9" s="162"/>
      <c r="BI9" s="162"/>
      <c r="BJ9" s="162"/>
      <c r="BK9" s="162"/>
      <c r="BL9" s="162"/>
      <c r="BM9" s="162"/>
      <c r="BN9" s="162"/>
      <c r="BO9" s="162"/>
      <c r="BP9" s="162"/>
      <c r="BQ9" s="162"/>
      <c r="BR9" s="162"/>
      <c r="BS9" s="162"/>
      <c r="BT9" s="162"/>
      <c r="BU9" s="162"/>
      <c r="BV9" s="162"/>
      <c r="BW9" s="162"/>
      <c r="BX9" s="162"/>
      <c r="BY9" s="162"/>
      <c r="BZ9" s="162"/>
    </row>
    <row r="10" spans="1:78" ht="19.5" customHeight="1" x14ac:dyDescent="0.2">
      <c r="A10" s="162"/>
      <c r="B10" s="106"/>
      <c r="C10" s="377"/>
      <c r="D10" s="394"/>
      <c r="E10" s="166"/>
      <c r="F10" s="381"/>
      <c r="G10" s="61"/>
      <c r="H10" s="353"/>
      <c r="I10" s="381"/>
      <c r="J10" s="61"/>
      <c r="K10" s="353"/>
      <c r="L10" s="381"/>
      <c r="M10" s="61"/>
      <c r="N10" s="353"/>
      <c r="O10" s="381"/>
      <c r="P10" s="61"/>
      <c r="Q10" s="353"/>
      <c r="R10" s="381"/>
      <c r="S10" s="61"/>
      <c r="T10" s="353"/>
      <c r="U10" s="381"/>
      <c r="V10" s="61"/>
      <c r="W10" s="353"/>
      <c r="X10" s="381"/>
      <c r="Y10" s="61"/>
      <c r="Z10" s="353"/>
      <c r="AA10" s="381"/>
      <c r="AB10" s="61"/>
      <c r="AC10" s="353"/>
      <c r="AD10" s="124"/>
      <c r="AE10" s="377"/>
      <c r="AF10" s="377"/>
      <c r="AG10" s="166"/>
      <c r="AH10" s="125">
        <v>2</v>
      </c>
      <c r="AI10" s="135">
        <v>5.5</v>
      </c>
      <c r="AJ10" s="136"/>
      <c r="AK10" s="137">
        <f>IF(AJ9=FALSE,0,RANK(AJ9,AJ$6:AJ$53, ))</f>
        <v>2</v>
      </c>
      <c r="AL10" s="138">
        <v>45</v>
      </c>
      <c r="AM10" s="136"/>
      <c r="AN10" s="137">
        <f>IF(AM9=FALSE,0,RANK(AM9,AM$6:AM$53, ))</f>
        <v>5</v>
      </c>
      <c r="AO10" s="135">
        <v>1.96</v>
      </c>
      <c r="AP10" s="136"/>
      <c r="AQ10" s="137">
        <f>IF(AP9=FALSE,0,RANK(AP9,AP$6:AP$53, ))</f>
        <v>2</v>
      </c>
      <c r="AR10" s="135">
        <v>4.9400000000000004</v>
      </c>
      <c r="AS10" s="136"/>
      <c r="AT10" s="137">
        <f>IF(AS9=FALSE,0,RANK(AS9,AS$6:AS$53, ))</f>
        <v>4</v>
      </c>
      <c r="AU10" s="138">
        <v>35</v>
      </c>
      <c r="AV10" s="136"/>
      <c r="AW10" s="137">
        <f>IF(AV9=FALSE,0,RANK(AV9,AV$6:AV$53, ))</f>
        <v>3</v>
      </c>
      <c r="AX10" s="135">
        <v>13</v>
      </c>
      <c r="AY10" s="136"/>
      <c r="AZ10" s="137">
        <f>IF(AY9=FALSE,0,RANK(AY9,AY$6:AY$53, ))</f>
        <v>5</v>
      </c>
      <c r="BA10" s="139"/>
      <c r="BB10" s="136"/>
      <c r="BC10" s="137">
        <f>IF(BB9=FALSE,0,RANK(BB9,BB$6:BB$53, ))</f>
        <v>0</v>
      </c>
      <c r="BD10" s="139"/>
      <c r="BE10" s="136"/>
      <c r="BF10" s="137">
        <f>IF(BE9=FALSE,0,RANK(BE9,BE$6:BE$53, ))</f>
        <v>0</v>
      </c>
      <c r="BG10" s="108"/>
      <c r="BH10" s="162"/>
      <c r="BI10" s="162"/>
      <c r="BJ10" s="162"/>
      <c r="BK10" s="162"/>
      <c r="BL10" s="162"/>
      <c r="BM10" s="162"/>
      <c r="BN10" s="162"/>
      <c r="BO10" s="162"/>
      <c r="BP10" s="162"/>
      <c r="BQ10" s="162"/>
      <c r="BR10" s="162"/>
      <c r="BS10" s="162"/>
      <c r="BT10" s="162"/>
      <c r="BU10" s="162"/>
      <c r="BV10" s="162"/>
      <c r="BW10" s="162"/>
      <c r="BX10" s="162"/>
      <c r="BY10" s="162"/>
      <c r="BZ10" s="162"/>
    </row>
    <row r="11" spans="1:78" ht="19.5" customHeight="1" x14ac:dyDescent="0.2">
      <c r="A11" s="162"/>
      <c r="B11" s="106"/>
      <c r="C11" s="378"/>
      <c r="D11" s="395"/>
      <c r="E11" s="167"/>
      <c r="F11" s="382"/>
      <c r="G11" s="141"/>
      <c r="H11" s="142">
        <f>IF(H9=0,0,(LOOKUP(H9,'TEAM NAMES &amp; EVENTS'!$L$12:$L$27,'TEAM NAMES &amp; EVENTS'!$M$12:$M$27)))</f>
        <v>12</v>
      </c>
      <c r="I11" s="382"/>
      <c r="J11" s="141"/>
      <c r="K11" s="142">
        <f>IF(K9=0,0,(LOOKUP(K9,'TEAM NAMES &amp; EVENTS'!$L$12:$L$27,'TEAM NAMES &amp; EVENTS'!$M$12:$M$27)))</f>
        <v>12</v>
      </c>
      <c r="L11" s="382"/>
      <c r="M11" s="141"/>
      <c r="N11" s="142">
        <f>IF(N9=0,0,(LOOKUP(N9,'TEAM NAMES &amp; EVENTS'!$L$12:$L$27,'TEAM NAMES &amp; EVENTS'!$M$12:$M$27)))</f>
        <v>6</v>
      </c>
      <c r="O11" s="382"/>
      <c r="P11" s="141"/>
      <c r="Q11" s="142">
        <f>IF(Q9=0,0,(LOOKUP(Q9,'TEAM NAMES &amp; EVENTS'!$L$12:$L$27,'TEAM NAMES &amp; EVENTS'!$M$12:$M$27)))</f>
        <v>6</v>
      </c>
      <c r="R11" s="382"/>
      <c r="S11" s="141"/>
      <c r="T11" s="142">
        <f>IF(T9=0,0,(LOOKUP(T9,'TEAM NAMES &amp; EVENTS'!$L$12:$L$27,'TEAM NAMES &amp; EVENTS'!$M$12:$M$27)))</f>
        <v>4</v>
      </c>
      <c r="U11" s="382"/>
      <c r="V11" s="141"/>
      <c r="W11" s="142">
        <f>IF(W9=0,0,(LOOKUP(W9,'TEAM NAMES &amp; EVENTS'!$L$12:$L$27,'TEAM NAMES &amp; EVENTS'!$M$12:$M$27)))</f>
        <v>4</v>
      </c>
      <c r="X11" s="382"/>
      <c r="Y11" s="141"/>
      <c r="Z11" s="142">
        <f>IF(Z9=0,0,(LOOKUP(Z9,'TEAM NAMES &amp; EVENTS'!$L$12:$L$27,'TEAM NAMES &amp; EVENTS'!$M$12:$M$27)))</f>
        <v>0</v>
      </c>
      <c r="AA11" s="382"/>
      <c r="AB11" s="141"/>
      <c r="AC11" s="142">
        <f>IF(AC9=0,0,(LOOKUP(AC9,'TEAM NAMES &amp; EVENTS'!$L$12:$L$27,'TEAM NAMES &amp; EVENTS'!$M$12:$M$27)))</f>
        <v>0</v>
      </c>
      <c r="AD11" s="124"/>
      <c r="AE11" s="378"/>
      <c r="AF11" s="378"/>
      <c r="AG11" s="167"/>
      <c r="AH11" s="125">
        <v>3</v>
      </c>
      <c r="AI11" s="143">
        <v>4.5</v>
      </c>
      <c r="AJ11" s="144"/>
      <c r="AK11" s="145">
        <f>IF(AK10=0,0,(LOOKUP(AK10,'TEAM NAMES &amp; EVENTS'!$L$12:$L$27,'TEAM NAMES &amp; EVENTS'!$M$12:$M$27)))</f>
        <v>14</v>
      </c>
      <c r="AL11" s="146">
        <v>49</v>
      </c>
      <c r="AM11" s="144"/>
      <c r="AN11" s="145">
        <f>IF(AN10=0,0,(LOOKUP(AN10,'TEAM NAMES &amp; EVENTS'!$L$12:$L$27,'TEAM NAMES &amp; EVENTS'!$M$12:$M$27)))</f>
        <v>8</v>
      </c>
      <c r="AO11" s="143">
        <v>1.78</v>
      </c>
      <c r="AP11" s="144"/>
      <c r="AQ11" s="145">
        <f>IF(AQ10=0,0,(LOOKUP(AQ10,'TEAM NAMES &amp; EVENTS'!$L$12:$L$27,'TEAM NAMES &amp; EVENTS'!$M$12:$M$27)))</f>
        <v>14</v>
      </c>
      <c r="AR11" s="143">
        <v>4.9000000000000004</v>
      </c>
      <c r="AS11" s="144"/>
      <c r="AT11" s="145">
        <f>IF(AT10=0,0,(LOOKUP(AT10,'TEAM NAMES &amp; EVENTS'!$L$12:$L$27,'TEAM NAMES &amp; EVENTS'!$M$12:$M$27)))</f>
        <v>10</v>
      </c>
      <c r="AU11" s="146">
        <v>42</v>
      </c>
      <c r="AV11" s="144"/>
      <c r="AW11" s="145">
        <f>IF(AW10=0,0,(LOOKUP(AW10,'TEAM NAMES &amp; EVENTS'!$L$12:$L$27,'TEAM NAMES &amp; EVENTS'!$M$12:$M$27)))</f>
        <v>12</v>
      </c>
      <c r="AX11" s="143">
        <v>10</v>
      </c>
      <c r="AY11" s="144"/>
      <c r="AZ11" s="145">
        <f>IF(AZ10=0,0,(LOOKUP(AZ10,'TEAM NAMES &amp; EVENTS'!$L$12:$L$27,'TEAM NAMES &amp; EVENTS'!$M$12:$M$27)))</f>
        <v>8</v>
      </c>
      <c r="BA11" s="147"/>
      <c r="BB11" s="144"/>
      <c r="BC11" s="145">
        <f>IF(BC10=0,0,(LOOKUP(BC10,'TEAM NAMES &amp; EVENTS'!$L$12:$L$27,'TEAM NAMES &amp; EVENTS'!$M$12:$M$27)))</f>
        <v>0</v>
      </c>
      <c r="BD11" s="147"/>
      <c r="BE11" s="144"/>
      <c r="BF11" s="145">
        <f>IF(BF10=0,0,(LOOKUP(BF10,'TEAM NAMES &amp; EVENTS'!$L$12:$L$27,'TEAM NAMES &amp; EVENTS'!$M$12:$M$27)))</f>
        <v>0</v>
      </c>
      <c r="BG11" s="108"/>
      <c r="BH11" s="162"/>
      <c r="BI11" s="162"/>
      <c r="BJ11" s="162"/>
      <c r="BK11" s="162"/>
      <c r="BL11" s="162"/>
      <c r="BM11" s="162"/>
      <c r="BN11" s="162"/>
      <c r="BO11" s="162"/>
      <c r="BP11" s="162"/>
      <c r="BQ11" s="162"/>
      <c r="BR11" s="162"/>
      <c r="BS11" s="162"/>
      <c r="BT11" s="162"/>
      <c r="BU11" s="162"/>
      <c r="BV11" s="162"/>
      <c r="BW11" s="162"/>
      <c r="BX11" s="162"/>
      <c r="BY11" s="162"/>
      <c r="BZ11" s="162"/>
    </row>
    <row r="12" spans="1:78" ht="19.5" customHeight="1" x14ac:dyDescent="0.2">
      <c r="A12" s="162"/>
      <c r="B12" s="106"/>
      <c r="C12" s="384" t="str">
        <f>LOOKUP("School C",'TEAM NAMES &amp; EVENTS'!B12:B27,'TEAM NAMES &amp; EVENTS'!F12:F27)</f>
        <v xml:space="preserve">C </v>
      </c>
      <c r="D12" s="379" t="str">
        <f>LOOKUP("School C",'TEAM NAMES &amp; EVENTS'!B12:B27,'TEAM NAMES &amp; EVENTS'!E12:E27)</f>
        <v xml:space="preserve">Mary Dean's </v>
      </c>
      <c r="E12" s="166"/>
      <c r="F12" s="380">
        <v>1.27</v>
      </c>
      <c r="G12" s="61">
        <f>IF(F12&gt;0,F12)</f>
        <v>1.27</v>
      </c>
      <c r="H12" s="383">
        <f>IF(G12=FALSE,0,RANK(G12,G$6:G$53,1))</f>
        <v>6</v>
      </c>
      <c r="I12" s="380">
        <v>27.47</v>
      </c>
      <c r="J12" s="61">
        <f>IF(I12&gt;0,I12)</f>
        <v>27.47</v>
      </c>
      <c r="K12" s="383">
        <f>IF(J12=FALSE,0,RANK(J12,J$6:J$53,1))</f>
        <v>6</v>
      </c>
      <c r="L12" s="380">
        <v>0.55000000000000004</v>
      </c>
      <c r="M12" s="61">
        <f>IF(L12&gt;0,L12)</f>
        <v>0.55000000000000004</v>
      </c>
      <c r="N12" s="383">
        <f>IF(M12=FALSE,0,RANK(M12,M$6:M$53,1))</f>
        <v>6</v>
      </c>
      <c r="O12" s="380">
        <v>1.27</v>
      </c>
      <c r="P12" s="61">
        <f>IF(O12&gt;0,O12)</f>
        <v>1.27</v>
      </c>
      <c r="Q12" s="383">
        <f>IF(P12=FALSE,0,RANK(P12,P$6:P$53,1))</f>
        <v>5</v>
      </c>
      <c r="R12" s="380">
        <v>1.1299999999999999</v>
      </c>
      <c r="S12" s="61">
        <f>IF(R12&gt;0,R12)</f>
        <v>1.1299999999999999</v>
      </c>
      <c r="T12" s="383">
        <f>IF(S12=FALSE,0,RANK(S12,S$6:S$53,1))</f>
        <v>5</v>
      </c>
      <c r="U12" s="380">
        <v>0.53</v>
      </c>
      <c r="V12" s="61">
        <f>IF(U12&gt;0,U12)</f>
        <v>0.53</v>
      </c>
      <c r="W12" s="383">
        <f>IF(V12=FALSE,0,RANK(V12,V$6:V$53,1))</f>
        <v>5</v>
      </c>
      <c r="X12" s="380"/>
      <c r="Y12" s="61" t="b">
        <f>IF(X12&gt;0,X12)</f>
        <v>0</v>
      </c>
      <c r="Z12" s="383">
        <f>IF(Y12=FALSE,0,RANK(Y12,Y$6:Y$53,1))</f>
        <v>0</v>
      </c>
      <c r="AA12" s="380"/>
      <c r="AB12" s="61" t="b">
        <f>IF(AA12&gt;0,AA12)</f>
        <v>0</v>
      </c>
      <c r="AC12" s="383">
        <f>IF(AB12=FALSE,0,RANK(AB12,AB$6:AB$53,1))</f>
        <v>0</v>
      </c>
      <c r="AD12" s="124"/>
      <c r="AE12" s="384" t="str">
        <f>LOOKUP("School C",'TEAM NAMES &amp; EVENTS'!B12:B27,'TEAM NAMES &amp; EVENTS'!F12:F27)</f>
        <v xml:space="preserve">C </v>
      </c>
      <c r="AF12" s="379" t="str">
        <f>LOOKUP("School C",'TEAM NAMES &amp; EVENTS'!B12:B27,'TEAM NAMES &amp; EVENTS'!E12:E27)</f>
        <v xml:space="preserve">Mary Dean's </v>
      </c>
      <c r="AG12" s="166"/>
      <c r="AH12" s="125">
        <v>1</v>
      </c>
      <c r="AI12" s="148">
        <v>5.75</v>
      </c>
      <c r="AJ12" s="149">
        <f>IF(AI12+AI13+AI14&gt;0,AI12+AI13+AI14)</f>
        <v>17.75</v>
      </c>
      <c r="AK12" s="128">
        <f>AI12+AI13+AI14</f>
        <v>17.75</v>
      </c>
      <c r="AL12" s="150">
        <v>42</v>
      </c>
      <c r="AM12" s="151">
        <f>IF(AL12+AL13+AL14&gt;0,AL12+AL13+AL14)</f>
        <v>125</v>
      </c>
      <c r="AN12" s="131">
        <f>AL12+AL13+AL14</f>
        <v>125</v>
      </c>
      <c r="AO12" s="148">
        <v>1.98</v>
      </c>
      <c r="AP12" s="149">
        <f>IF(AO12+AO13+AO14&gt;0,AO12+AO13+AO14)</f>
        <v>5.28</v>
      </c>
      <c r="AQ12" s="128">
        <f>AO12+AO13+AO14</f>
        <v>5.28</v>
      </c>
      <c r="AR12" s="148">
        <v>5.42</v>
      </c>
      <c r="AS12" s="149">
        <f>IF(AR12+AR13+AR14&gt;0,AR12+AR13+AR14)</f>
        <v>14.7</v>
      </c>
      <c r="AT12" s="128">
        <f>AR12+AR13+AR14</f>
        <v>14.7</v>
      </c>
      <c r="AU12" s="150">
        <v>36</v>
      </c>
      <c r="AV12" s="151">
        <f>IF(AU12+AU13+AU14&gt;0,AU12+AU13+AU14)</f>
        <v>101</v>
      </c>
      <c r="AW12" s="131">
        <f>AU12+AU13+AU14</f>
        <v>101</v>
      </c>
      <c r="AX12" s="148">
        <v>6</v>
      </c>
      <c r="AY12" s="149">
        <f>IF(AX12+AX13+AX14&gt;0,AX12+AX13+AX14)</f>
        <v>25</v>
      </c>
      <c r="AZ12" s="128">
        <f>AX12+AX13+AX14</f>
        <v>25</v>
      </c>
      <c r="BA12" s="152"/>
      <c r="BB12" s="153" t="b">
        <f>IF(BA12+BA13+BA14&gt;0,BA12+BA13+BA14)</f>
        <v>0</v>
      </c>
      <c r="BC12" s="128">
        <f>BA12+BA13+BA14</f>
        <v>0</v>
      </c>
      <c r="BD12" s="152"/>
      <c r="BE12" s="153" t="b">
        <f>IF(BD12+BD13+BD14&gt;0,BD12+BD13+BD14)</f>
        <v>0</v>
      </c>
      <c r="BF12" s="128">
        <f>BD12+BD13+BD14</f>
        <v>0</v>
      </c>
      <c r="BG12" s="108"/>
      <c r="BH12" s="162"/>
      <c r="BI12" s="162"/>
      <c r="BJ12" s="162"/>
      <c r="BK12" s="162"/>
      <c r="BL12" s="162"/>
      <c r="BM12" s="162"/>
      <c r="BN12" s="162"/>
      <c r="BO12" s="162"/>
      <c r="BP12" s="162"/>
      <c r="BQ12" s="162"/>
      <c r="BR12" s="162"/>
      <c r="BS12" s="162"/>
      <c r="BT12" s="162"/>
      <c r="BU12" s="162"/>
      <c r="BV12" s="162"/>
      <c r="BW12" s="162"/>
      <c r="BX12" s="162"/>
      <c r="BY12" s="162"/>
      <c r="BZ12" s="162"/>
    </row>
    <row r="13" spans="1:78" ht="19.5" customHeight="1" x14ac:dyDescent="0.2">
      <c r="A13" s="162"/>
      <c r="B13" s="106"/>
      <c r="C13" s="377"/>
      <c r="D13" s="377"/>
      <c r="E13" s="166"/>
      <c r="F13" s="381"/>
      <c r="G13" s="61"/>
      <c r="H13" s="353"/>
      <c r="I13" s="381"/>
      <c r="J13" s="61"/>
      <c r="K13" s="353"/>
      <c r="L13" s="381"/>
      <c r="M13" s="61"/>
      <c r="N13" s="353"/>
      <c r="O13" s="381"/>
      <c r="P13" s="61"/>
      <c r="Q13" s="353"/>
      <c r="R13" s="381"/>
      <c r="S13" s="61"/>
      <c r="T13" s="353"/>
      <c r="U13" s="381"/>
      <c r="V13" s="61"/>
      <c r="W13" s="353"/>
      <c r="X13" s="381"/>
      <c r="Y13" s="61"/>
      <c r="Z13" s="353"/>
      <c r="AA13" s="381"/>
      <c r="AB13" s="61"/>
      <c r="AC13" s="353"/>
      <c r="AD13" s="124"/>
      <c r="AE13" s="377"/>
      <c r="AF13" s="377"/>
      <c r="AG13" s="166"/>
      <c r="AH13" s="125">
        <v>2</v>
      </c>
      <c r="AI13" s="135">
        <v>5.75</v>
      </c>
      <c r="AJ13" s="136"/>
      <c r="AK13" s="137">
        <f>IF(AJ12=FALSE,0,RANK(AJ12,AJ$6:AJ$53, ))</f>
        <v>1</v>
      </c>
      <c r="AL13" s="138">
        <v>40</v>
      </c>
      <c r="AM13" s="136"/>
      <c r="AN13" s="137">
        <f>IF(AM12=FALSE,0,RANK(AM12,AM$6:AM$53, ))</f>
        <v>8</v>
      </c>
      <c r="AO13" s="135">
        <v>1.68</v>
      </c>
      <c r="AP13" s="136"/>
      <c r="AQ13" s="137">
        <f>IF(AP12=FALSE,0,RANK(AP12,AP$6:AP$53, ))</f>
        <v>5</v>
      </c>
      <c r="AR13" s="135">
        <v>4.4400000000000004</v>
      </c>
      <c r="AS13" s="136"/>
      <c r="AT13" s="137">
        <f>IF(AS12=FALSE,0,RANK(AS12,AS$6:AS$53, ))</f>
        <v>5</v>
      </c>
      <c r="AU13" s="138">
        <v>35</v>
      </c>
      <c r="AV13" s="136"/>
      <c r="AW13" s="137">
        <f>IF(AV12=FALSE,0,RANK(AV12,AV$6:AV$53, ))</f>
        <v>6</v>
      </c>
      <c r="AX13" s="135">
        <v>7</v>
      </c>
      <c r="AY13" s="136"/>
      <c r="AZ13" s="137">
        <f>IF(AY12=FALSE,0,RANK(AY12,AY$6:AY$53, ))</f>
        <v>8</v>
      </c>
      <c r="BA13" s="139"/>
      <c r="BB13" s="136"/>
      <c r="BC13" s="137">
        <f>IF(BB12=FALSE,0,RANK(BB12,BB$6:BB$53, ))</f>
        <v>0</v>
      </c>
      <c r="BD13" s="139"/>
      <c r="BE13" s="136"/>
      <c r="BF13" s="137">
        <f>IF(BE12=FALSE,0,RANK(BE12,BE$6:BE$53, ))</f>
        <v>0</v>
      </c>
      <c r="BG13" s="108"/>
      <c r="BH13" s="162"/>
      <c r="BI13" s="162"/>
      <c r="BJ13" s="162"/>
      <c r="BK13" s="162"/>
      <c r="BL13" s="162"/>
      <c r="BM13" s="162"/>
      <c r="BN13" s="162"/>
      <c r="BO13" s="162"/>
      <c r="BP13" s="162"/>
      <c r="BQ13" s="162"/>
      <c r="BR13" s="162"/>
      <c r="BS13" s="162"/>
      <c r="BT13" s="162"/>
      <c r="BU13" s="162"/>
      <c r="BV13" s="162"/>
      <c r="BW13" s="162"/>
      <c r="BX13" s="162"/>
      <c r="BY13" s="162"/>
      <c r="BZ13" s="162"/>
    </row>
    <row r="14" spans="1:78" ht="19.5" customHeight="1" x14ac:dyDescent="0.2">
      <c r="A14" s="162"/>
      <c r="B14" s="106"/>
      <c r="C14" s="378"/>
      <c r="D14" s="378"/>
      <c r="E14" s="167"/>
      <c r="F14" s="382"/>
      <c r="G14" s="141"/>
      <c r="H14" s="142">
        <f>IF(H12=0,0,(LOOKUP(H12,'TEAM NAMES &amp; EVENTS'!$L$12:$L$27,'TEAM NAMES &amp; EVENTS'!$M$12:$M$27)))</f>
        <v>6</v>
      </c>
      <c r="I14" s="382"/>
      <c r="J14" s="141"/>
      <c r="K14" s="142">
        <f>IF(K12=0,0,(LOOKUP(K12,'TEAM NAMES &amp; EVENTS'!$L$12:$L$27,'TEAM NAMES &amp; EVENTS'!$M$12:$M$27)))</f>
        <v>6</v>
      </c>
      <c r="L14" s="382"/>
      <c r="M14" s="141"/>
      <c r="N14" s="142">
        <f>IF(N12=0,0,(LOOKUP(N12,'TEAM NAMES &amp; EVENTS'!$L$12:$L$27,'TEAM NAMES &amp; EVENTS'!$M$12:$M$27)))</f>
        <v>6</v>
      </c>
      <c r="O14" s="382"/>
      <c r="P14" s="141"/>
      <c r="Q14" s="142">
        <f>IF(Q12=0,0,(LOOKUP(Q12,'TEAM NAMES &amp; EVENTS'!$L$12:$L$27,'TEAM NAMES &amp; EVENTS'!$M$12:$M$27)))</f>
        <v>8</v>
      </c>
      <c r="R14" s="382"/>
      <c r="S14" s="141"/>
      <c r="T14" s="142">
        <f>IF(T12=0,0,(LOOKUP(T12,'TEAM NAMES &amp; EVENTS'!$L$12:$L$27,'TEAM NAMES &amp; EVENTS'!$M$12:$M$27)))</f>
        <v>8</v>
      </c>
      <c r="U14" s="382"/>
      <c r="V14" s="141"/>
      <c r="W14" s="142">
        <f>IF(W12=0,0,(LOOKUP(W12,'TEAM NAMES &amp; EVENTS'!$L$12:$L$27,'TEAM NAMES &amp; EVENTS'!$M$12:$M$27)))</f>
        <v>8</v>
      </c>
      <c r="X14" s="382"/>
      <c r="Y14" s="141"/>
      <c r="Z14" s="142">
        <f>IF(Z12=0,0,(LOOKUP(Z12,'TEAM NAMES &amp; EVENTS'!$L$12:$L$27,'TEAM NAMES &amp; EVENTS'!$M$12:$M$27)))</f>
        <v>0</v>
      </c>
      <c r="AA14" s="382"/>
      <c r="AB14" s="141"/>
      <c r="AC14" s="142">
        <f>IF(AC12=0,0,(LOOKUP(AC12,'TEAM NAMES &amp; EVENTS'!$L$12:$L$27,'TEAM NAMES &amp; EVENTS'!$M$12:$M$27)))</f>
        <v>0</v>
      </c>
      <c r="AD14" s="124"/>
      <c r="AE14" s="378"/>
      <c r="AF14" s="378"/>
      <c r="AG14" s="167"/>
      <c r="AH14" s="125">
        <v>3</v>
      </c>
      <c r="AI14" s="143">
        <v>6.25</v>
      </c>
      <c r="AJ14" s="144"/>
      <c r="AK14" s="145">
        <f>IF(AK13=0,0,(LOOKUP(AK13,'TEAM NAMES &amp; EVENTS'!$L$12:$L$27,'TEAM NAMES &amp; EVENTS'!$M$12:$M$27)))</f>
        <v>16</v>
      </c>
      <c r="AL14" s="146">
        <v>43</v>
      </c>
      <c r="AM14" s="144"/>
      <c r="AN14" s="145">
        <f>IF(AN13=0,0,(LOOKUP(AN13,'TEAM NAMES &amp; EVENTS'!$L$12:$L$27,'TEAM NAMES &amp; EVENTS'!$M$12:$M$27)))</f>
        <v>2</v>
      </c>
      <c r="AO14" s="143">
        <v>1.62</v>
      </c>
      <c r="AP14" s="144"/>
      <c r="AQ14" s="145">
        <f>IF(AQ13=0,0,(LOOKUP(AQ13,'TEAM NAMES &amp; EVENTS'!$L$12:$L$27,'TEAM NAMES &amp; EVENTS'!$M$12:$M$27)))</f>
        <v>8</v>
      </c>
      <c r="AR14" s="143">
        <v>4.84</v>
      </c>
      <c r="AS14" s="144"/>
      <c r="AT14" s="145">
        <f>IF(AT13=0,0,(LOOKUP(AT13,'TEAM NAMES &amp; EVENTS'!$L$12:$L$27,'TEAM NAMES &amp; EVENTS'!$M$12:$M$27)))</f>
        <v>8</v>
      </c>
      <c r="AU14" s="146">
        <v>30</v>
      </c>
      <c r="AV14" s="144"/>
      <c r="AW14" s="145">
        <f>IF(AW13=0,0,(LOOKUP(AW13,'TEAM NAMES &amp; EVENTS'!$L$12:$L$27,'TEAM NAMES &amp; EVENTS'!$M$12:$M$27)))</f>
        <v>6</v>
      </c>
      <c r="AX14" s="143">
        <v>12</v>
      </c>
      <c r="AY14" s="144"/>
      <c r="AZ14" s="145">
        <f>IF(AZ13=0,0,(LOOKUP(AZ13,'TEAM NAMES &amp; EVENTS'!$L$12:$L$27,'TEAM NAMES &amp; EVENTS'!$M$12:$M$27)))</f>
        <v>2</v>
      </c>
      <c r="BA14" s="147"/>
      <c r="BB14" s="144"/>
      <c r="BC14" s="145">
        <f>IF(BC13=0,0,(LOOKUP(BC13,'TEAM NAMES &amp; EVENTS'!$L$12:$L$27,'TEAM NAMES &amp; EVENTS'!$M$12:$M$27)))</f>
        <v>0</v>
      </c>
      <c r="BD14" s="147"/>
      <c r="BE14" s="144"/>
      <c r="BF14" s="145">
        <f>IF(BF13=0,0,(LOOKUP(BF13,'TEAM NAMES &amp; EVENTS'!$L$12:$L$27,'TEAM NAMES &amp; EVENTS'!$M$12:$M$27)))</f>
        <v>0</v>
      </c>
      <c r="BG14" s="108"/>
      <c r="BH14" s="162"/>
      <c r="BI14" s="162"/>
      <c r="BJ14" s="162"/>
      <c r="BK14" s="162"/>
      <c r="BL14" s="162"/>
      <c r="BM14" s="162"/>
      <c r="BN14" s="162"/>
      <c r="BO14" s="162"/>
      <c r="BP14" s="162"/>
      <c r="BQ14" s="162"/>
      <c r="BR14" s="162"/>
      <c r="BS14" s="162"/>
      <c r="BT14" s="162"/>
      <c r="BU14" s="162"/>
      <c r="BV14" s="162"/>
      <c r="BW14" s="162"/>
      <c r="BX14" s="162"/>
      <c r="BY14" s="162"/>
      <c r="BZ14" s="162"/>
    </row>
    <row r="15" spans="1:78" ht="19.5" customHeight="1" x14ac:dyDescent="0.2">
      <c r="A15" s="162"/>
      <c r="B15" s="106"/>
      <c r="C15" s="384" t="str">
        <f>LOOKUP("School D",'TEAM NAMES &amp; EVENTS'!B12:B27,'TEAM NAMES &amp; EVENTS'!F12:F27)</f>
        <v xml:space="preserve">D </v>
      </c>
      <c r="D15" s="393" t="str">
        <f>LOOKUP("School D",'TEAM NAMES &amp; EVENTS'!B12:B27,'TEAM NAMES &amp; EVENTS'!E12:E27)</f>
        <v>Elburton</v>
      </c>
      <c r="E15" s="166"/>
      <c r="F15" s="380">
        <v>1.28</v>
      </c>
      <c r="G15" s="61">
        <f>IF(F15&gt;0,F15)</f>
        <v>1.28</v>
      </c>
      <c r="H15" s="383">
        <f>IF(G15=FALSE,0,RANK(G15,G$6:G$53,1))</f>
        <v>7</v>
      </c>
      <c r="I15" s="380">
        <v>26.19</v>
      </c>
      <c r="J15" s="61">
        <f>IF(I15&gt;0,I15)</f>
        <v>26.19</v>
      </c>
      <c r="K15" s="383">
        <f>IF(J15=FALSE,0,RANK(J15,J$6:J$53,1))</f>
        <v>4</v>
      </c>
      <c r="L15" s="380">
        <v>0.54</v>
      </c>
      <c r="M15" s="61">
        <f>IF(L15&gt;0,L15)</f>
        <v>0.54</v>
      </c>
      <c r="N15" s="383">
        <f>IF(M15=FALSE,0,RANK(M15,M$6:M$53,1))</f>
        <v>5</v>
      </c>
      <c r="O15" s="380">
        <v>1.29</v>
      </c>
      <c r="P15" s="61">
        <f>IF(O15&gt;0,O15)</f>
        <v>1.29</v>
      </c>
      <c r="Q15" s="383">
        <f>IF(P15=FALSE,0,RANK(P15,P$6:P$53,1))</f>
        <v>6</v>
      </c>
      <c r="R15" s="380">
        <v>1.1200000000000001</v>
      </c>
      <c r="S15" s="61">
        <f>IF(R15&gt;0,R15)</f>
        <v>1.1200000000000001</v>
      </c>
      <c r="T15" s="383">
        <f>IF(S15=FALSE,0,RANK(S15,S$6:S$53,1))</f>
        <v>3</v>
      </c>
      <c r="U15" s="380">
        <v>0.54</v>
      </c>
      <c r="V15" s="61">
        <f>IF(U15&gt;0,U15)</f>
        <v>0.54</v>
      </c>
      <c r="W15" s="383">
        <f>IF(V15=FALSE,0,RANK(V15,V$6:V$53,1))</f>
        <v>6</v>
      </c>
      <c r="X15" s="380"/>
      <c r="Y15" s="61" t="b">
        <f>IF(X15&gt;0,X15)</f>
        <v>0</v>
      </c>
      <c r="Z15" s="383">
        <f>IF(Y15=FALSE,0,RANK(Y15,Y$6:Y$53,1))</f>
        <v>0</v>
      </c>
      <c r="AA15" s="380"/>
      <c r="AB15" s="61" t="b">
        <f>IF(AA15&gt;0,AA15)</f>
        <v>0</v>
      </c>
      <c r="AC15" s="383">
        <f>IF(AB15=FALSE,0,RANK(AB15,AB$6:AB$53,1))</f>
        <v>0</v>
      </c>
      <c r="AD15" s="124"/>
      <c r="AE15" s="384" t="str">
        <f>LOOKUP("School D",'TEAM NAMES &amp; EVENTS'!B12:B27,'TEAM NAMES &amp; EVENTS'!F12:F27)</f>
        <v xml:space="preserve">D </v>
      </c>
      <c r="AF15" s="379" t="str">
        <f>LOOKUP("School D",'TEAM NAMES &amp; EVENTS'!B12:B27,'TEAM NAMES &amp; EVENTS'!E12:E27)</f>
        <v>Elburton</v>
      </c>
      <c r="AG15" s="166"/>
      <c r="AH15" s="125">
        <v>1</v>
      </c>
      <c r="AI15" s="148">
        <v>5.5</v>
      </c>
      <c r="AJ15" s="149">
        <f>IF(AI15+AI16+AI17&gt;0,AI15+AI16+AI17)</f>
        <v>16.5</v>
      </c>
      <c r="AK15" s="128">
        <f>AI15+AI16+AI17</f>
        <v>16.5</v>
      </c>
      <c r="AL15" s="150">
        <v>54</v>
      </c>
      <c r="AM15" s="151">
        <f>IF(AL15+AL16+AL17&gt;0,AL15+AL16+AL17)</f>
        <v>156</v>
      </c>
      <c r="AN15" s="131">
        <f>AL15+AL16+AL17</f>
        <v>156</v>
      </c>
      <c r="AO15" s="148">
        <v>1.93</v>
      </c>
      <c r="AP15" s="149">
        <f>IF(AO15+AO16+AO17&gt;0,AO15+AO16+AO17)</f>
        <v>5.2700000000000005</v>
      </c>
      <c r="AQ15" s="128">
        <f>AO15+AO16+AO17</f>
        <v>5.2700000000000005</v>
      </c>
      <c r="AR15" s="148">
        <v>5.28</v>
      </c>
      <c r="AS15" s="149">
        <f>IF(AR15+AR16+AR17&gt;0,AR15+AR16+AR17)</f>
        <v>13.98</v>
      </c>
      <c r="AT15" s="128">
        <f>AR15+AR16+AR17</f>
        <v>13.98</v>
      </c>
      <c r="AU15" s="150">
        <v>30</v>
      </c>
      <c r="AV15" s="151">
        <f>IF(AU15+AU16+AU17&gt;0,AU15+AU16+AU17)</f>
        <v>92</v>
      </c>
      <c r="AW15" s="131">
        <f>AU15+AU16+AU17</f>
        <v>92</v>
      </c>
      <c r="AX15" s="148">
        <v>13</v>
      </c>
      <c r="AY15" s="149">
        <f>IF(AX15+AX16+AX17&gt;0,AX15+AX16+AX17)</f>
        <v>39</v>
      </c>
      <c r="AZ15" s="128">
        <f>AX15+AX16+AX17</f>
        <v>39</v>
      </c>
      <c r="BA15" s="152"/>
      <c r="BB15" s="153" t="b">
        <f>IF(BA15+BA16+BA17&gt;0,BA15+BA16+BA17)</f>
        <v>0</v>
      </c>
      <c r="BC15" s="128">
        <f>BA15+BA16+BA17</f>
        <v>0</v>
      </c>
      <c r="BD15" s="152"/>
      <c r="BE15" s="153" t="b">
        <f>IF(BD15+BD16+BD17&gt;0,BD15+BD16+BD17)</f>
        <v>0</v>
      </c>
      <c r="BF15" s="128">
        <f>BD15+BD16+BD17</f>
        <v>0</v>
      </c>
      <c r="BG15" s="108"/>
      <c r="BH15" s="162"/>
      <c r="BI15" s="162"/>
      <c r="BJ15" s="162"/>
      <c r="BK15" s="162"/>
      <c r="BL15" s="162"/>
      <c r="BM15" s="162"/>
      <c r="BN15" s="162"/>
      <c r="BO15" s="162"/>
      <c r="BP15" s="162"/>
      <c r="BQ15" s="162"/>
      <c r="BR15" s="162"/>
      <c r="BS15" s="162"/>
      <c r="BT15" s="162"/>
      <c r="BU15" s="162"/>
      <c r="BV15" s="162"/>
      <c r="BW15" s="162"/>
      <c r="BX15" s="162"/>
      <c r="BY15" s="162"/>
      <c r="BZ15" s="162"/>
    </row>
    <row r="16" spans="1:78" ht="19.5" customHeight="1" x14ac:dyDescent="0.2">
      <c r="A16" s="162"/>
      <c r="B16" s="106"/>
      <c r="C16" s="377"/>
      <c r="D16" s="394"/>
      <c r="E16" s="166"/>
      <c r="F16" s="381"/>
      <c r="G16" s="61"/>
      <c r="H16" s="353"/>
      <c r="I16" s="381"/>
      <c r="J16" s="61"/>
      <c r="K16" s="353"/>
      <c r="L16" s="381"/>
      <c r="M16" s="61"/>
      <c r="N16" s="353"/>
      <c r="O16" s="381"/>
      <c r="P16" s="61"/>
      <c r="Q16" s="353"/>
      <c r="R16" s="381"/>
      <c r="S16" s="61"/>
      <c r="T16" s="353"/>
      <c r="U16" s="381"/>
      <c r="V16" s="61"/>
      <c r="W16" s="353"/>
      <c r="X16" s="381"/>
      <c r="Y16" s="61"/>
      <c r="Z16" s="353"/>
      <c r="AA16" s="381"/>
      <c r="AB16" s="61"/>
      <c r="AC16" s="353"/>
      <c r="AD16" s="124"/>
      <c r="AE16" s="377"/>
      <c r="AF16" s="377"/>
      <c r="AG16" s="166"/>
      <c r="AH16" s="125">
        <v>2</v>
      </c>
      <c r="AI16" s="135">
        <v>5.75</v>
      </c>
      <c r="AJ16" s="136"/>
      <c r="AK16" s="137">
        <f>IF(AJ15=FALSE,0,RANK(AJ15,AJ$6:AJ$53, ))</f>
        <v>5</v>
      </c>
      <c r="AL16" s="138">
        <v>53</v>
      </c>
      <c r="AM16" s="136"/>
      <c r="AN16" s="137">
        <f>IF(AM15=FALSE,0,RANK(AM15,AM$6:AM$53, ))</f>
        <v>2</v>
      </c>
      <c r="AO16" s="135">
        <v>1.6</v>
      </c>
      <c r="AP16" s="136"/>
      <c r="AQ16" s="137">
        <f>IF(AP15=FALSE,0,RANK(AP15,AP$6:AP$53, ))</f>
        <v>6</v>
      </c>
      <c r="AR16" s="135">
        <v>4.4400000000000004</v>
      </c>
      <c r="AS16" s="136"/>
      <c r="AT16" s="137">
        <f>IF(AS15=FALSE,0,RANK(AS15,AS$6:AS$53, ))</f>
        <v>7</v>
      </c>
      <c r="AU16" s="138">
        <v>31</v>
      </c>
      <c r="AV16" s="136"/>
      <c r="AW16" s="137">
        <f>IF(AV15=FALSE,0,RANK(AV15,AV$6:AV$53, ))</f>
        <v>7</v>
      </c>
      <c r="AX16" s="135">
        <v>9</v>
      </c>
      <c r="AY16" s="136"/>
      <c r="AZ16" s="137">
        <f>IF(AY15=FALSE,0,RANK(AY15,AY$6:AY$53, ))</f>
        <v>2</v>
      </c>
      <c r="BA16" s="139"/>
      <c r="BB16" s="136"/>
      <c r="BC16" s="137">
        <f>IF(BB15=FALSE,0,RANK(BB15,BB$6:BB$53, ))</f>
        <v>0</v>
      </c>
      <c r="BD16" s="139"/>
      <c r="BE16" s="136"/>
      <c r="BF16" s="137">
        <f>IF(BE15=FALSE,0,RANK(BE15,BE$6:BE$53, ))</f>
        <v>0</v>
      </c>
      <c r="BG16" s="108"/>
      <c r="BH16" s="162"/>
      <c r="BI16" s="162"/>
      <c r="BJ16" s="162"/>
      <c r="BK16" s="162"/>
      <c r="BL16" s="162"/>
      <c r="BM16" s="162"/>
      <c r="BN16" s="162"/>
      <c r="BO16" s="162"/>
      <c r="BP16" s="162"/>
      <c r="BQ16" s="162"/>
      <c r="BR16" s="162"/>
      <c r="BS16" s="162"/>
      <c r="BT16" s="162"/>
      <c r="BU16" s="162"/>
      <c r="BV16" s="162"/>
      <c r="BW16" s="162"/>
      <c r="BX16" s="162"/>
      <c r="BY16" s="162"/>
      <c r="BZ16" s="162"/>
    </row>
    <row r="17" spans="1:78" ht="19.5" customHeight="1" x14ac:dyDescent="0.2">
      <c r="A17" s="162"/>
      <c r="B17" s="106"/>
      <c r="C17" s="378"/>
      <c r="D17" s="395"/>
      <c r="E17" s="167"/>
      <c r="F17" s="382"/>
      <c r="G17" s="141"/>
      <c r="H17" s="142">
        <f>IF(H15=0,0,(LOOKUP(H15,'TEAM NAMES &amp; EVENTS'!$L$12:$L$27,'TEAM NAMES &amp; EVENTS'!$M$12:$M$27)))</f>
        <v>4</v>
      </c>
      <c r="I17" s="382"/>
      <c r="J17" s="141"/>
      <c r="K17" s="142">
        <f>IF(K15=0,0,(LOOKUP(K15,'TEAM NAMES &amp; EVENTS'!$L$12:$L$27,'TEAM NAMES &amp; EVENTS'!$M$12:$M$27)))</f>
        <v>10</v>
      </c>
      <c r="L17" s="382"/>
      <c r="M17" s="141"/>
      <c r="N17" s="142">
        <f>IF(N15=0,0,(LOOKUP(N15,'TEAM NAMES &amp; EVENTS'!$L$12:$L$27,'TEAM NAMES &amp; EVENTS'!$M$12:$M$27)))</f>
        <v>8</v>
      </c>
      <c r="O17" s="382"/>
      <c r="P17" s="141"/>
      <c r="Q17" s="142">
        <f>IF(Q15=0,0,(LOOKUP(Q15,'TEAM NAMES &amp; EVENTS'!$L$12:$L$27,'TEAM NAMES &amp; EVENTS'!$M$12:$M$27)))</f>
        <v>6</v>
      </c>
      <c r="R17" s="382"/>
      <c r="S17" s="141"/>
      <c r="T17" s="142">
        <f>IF(T15=0,0,(LOOKUP(T15,'TEAM NAMES &amp; EVENTS'!$L$12:$L$27,'TEAM NAMES &amp; EVENTS'!$M$12:$M$27)))</f>
        <v>12</v>
      </c>
      <c r="U17" s="382"/>
      <c r="V17" s="141"/>
      <c r="W17" s="142">
        <f>IF(W15=0,0,(LOOKUP(W15,'TEAM NAMES &amp; EVENTS'!$L$12:$L$27,'TEAM NAMES &amp; EVENTS'!$M$12:$M$27)))</f>
        <v>6</v>
      </c>
      <c r="X17" s="382"/>
      <c r="Y17" s="141"/>
      <c r="Z17" s="142">
        <f>IF(Z15=0,0,(LOOKUP(Z15,'TEAM NAMES &amp; EVENTS'!$L$12:$L$27,'TEAM NAMES &amp; EVENTS'!$M$12:$M$27)))</f>
        <v>0</v>
      </c>
      <c r="AA17" s="382"/>
      <c r="AB17" s="141"/>
      <c r="AC17" s="142">
        <f>IF(AC15=0,0,(LOOKUP(AC15,'TEAM NAMES &amp; EVENTS'!$L$12:$L$27,'TEAM NAMES &amp; EVENTS'!$M$12:$M$27)))</f>
        <v>0</v>
      </c>
      <c r="AD17" s="124"/>
      <c r="AE17" s="378"/>
      <c r="AF17" s="378"/>
      <c r="AG17" s="167"/>
      <c r="AH17" s="125">
        <v>3</v>
      </c>
      <c r="AI17" s="143">
        <v>5.25</v>
      </c>
      <c r="AJ17" s="144"/>
      <c r="AK17" s="145">
        <f>IF(AK16=0,0,(LOOKUP(AK16,'TEAM NAMES &amp; EVENTS'!$L$12:$L$27,'TEAM NAMES &amp; EVENTS'!$M$12:$M$27)))</f>
        <v>8</v>
      </c>
      <c r="AL17" s="146">
        <v>49</v>
      </c>
      <c r="AM17" s="144"/>
      <c r="AN17" s="145">
        <f>IF(AN16=0,0,(LOOKUP(AN16,'TEAM NAMES &amp; EVENTS'!$L$12:$L$27,'TEAM NAMES &amp; EVENTS'!$M$12:$M$27)))</f>
        <v>14</v>
      </c>
      <c r="AO17" s="143">
        <v>1.74</v>
      </c>
      <c r="AP17" s="144"/>
      <c r="AQ17" s="145">
        <f>IF(AQ16=0,0,(LOOKUP(AQ16,'TEAM NAMES &amp; EVENTS'!$L$12:$L$27,'TEAM NAMES &amp; EVENTS'!$M$12:$M$27)))</f>
        <v>6</v>
      </c>
      <c r="AR17" s="143">
        <v>4.26</v>
      </c>
      <c r="AS17" s="144"/>
      <c r="AT17" s="145">
        <f>IF(AT16=0,0,(LOOKUP(AT16,'TEAM NAMES &amp; EVENTS'!$L$12:$L$27,'TEAM NAMES &amp; EVENTS'!$M$12:$M$27)))</f>
        <v>4</v>
      </c>
      <c r="AU17" s="146">
        <v>31</v>
      </c>
      <c r="AV17" s="144"/>
      <c r="AW17" s="145">
        <f>IF(AW16=0,0,(LOOKUP(AW16,'TEAM NAMES &amp; EVENTS'!$L$12:$L$27,'TEAM NAMES &amp; EVENTS'!$M$12:$M$27)))</f>
        <v>4</v>
      </c>
      <c r="AX17" s="143">
        <v>17</v>
      </c>
      <c r="AY17" s="144"/>
      <c r="AZ17" s="145">
        <f>IF(AZ16=0,0,(LOOKUP(AZ16,'TEAM NAMES &amp; EVENTS'!$L$12:$L$27,'TEAM NAMES &amp; EVENTS'!$M$12:$M$27)))</f>
        <v>14</v>
      </c>
      <c r="BA17" s="147"/>
      <c r="BB17" s="144"/>
      <c r="BC17" s="145">
        <f>IF(BC16=0,0,(LOOKUP(BC16,'TEAM NAMES &amp; EVENTS'!$L$12:$L$27,'TEAM NAMES &amp; EVENTS'!$M$12:$M$27)))</f>
        <v>0</v>
      </c>
      <c r="BD17" s="147"/>
      <c r="BE17" s="144"/>
      <c r="BF17" s="145">
        <f>IF(BF16=0,0,(LOOKUP(BF16,'TEAM NAMES &amp; EVENTS'!$L$12:$L$27,'TEAM NAMES &amp; EVENTS'!$M$12:$M$27)))</f>
        <v>0</v>
      </c>
      <c r="BG17" s="108"/>
      <c r="BH17" s="162"/>
      <c r="BI17" s="162"/>
      <c r="BJ17" s="162"/>
      <c r="BK17" s="162"/>
      <c r="BL17" s="162"/>
      <c r="BM17" s="162"/>
      <c r="BN17" s="162"/>
      <c r="BO17" s="162"/>
      <c r="BP17" s="162"/>
      <c r="BQ17" s="162"/>
      <c r="BR17" s="162"/>
      <c r="BS17" s="162"/>
      <c r="BT17" s="162"/>
      <c r="BU17" s="162"/>
      <c r="BV17" s="162"/>
      <c r="BW17" s="162"/>
      <c r="BX17" s="162"/>
      <c r="BY17" s="162"/>
      <c r="BZ17" s="162"/>
    </row>
    <row r="18" spans="1:78" ht="19.5" customHeight="1" x14ac:dyDescent="0.2">
      <c r="A18" s="162"/>
      <c r="B18" s="106"/>
      <c r="C18" s="384" t="str">
        <f>LOOKUP("School E",'TEAM NAMES &amp; EVENTS'!B12:B27,'TEAM NAMES &amp; EVENTS'!F12:F27)</f>
        <v>E</v>
      </c>
      <c r="D18" s="379" t="str">
        <f>LOOKUP("School E",'TEAM NAMES &amp; EVENTS'!B12:B27,'TEAM NAMES &amp; EVENTS'!E12:E27)</f>
        <v xml:space="preserve">Montpelier </v>
      </c>
      <c r="E18" s="168"/>
      <c r="F18" s="380">
        <v>1.21</v>
      </c>
      <c r="G18" s="61">
        <f>IF(F18&gt;0,F18)</f>
        <v>1.21</v>
      </c>
      <c r="H18" s="383">
        <f>IF(G18=FALSE,0,RANK(G18,G$6:G$53,1))</f>
        <v>1</v>
      </c>
      <c r="I18" s="380">
        <v>27.57</v>
      </c>
      <c r="J18" s="61">
        <f>IF(I18&gt;0,I18)</f>
        <v>27.57</v>
      </c>
      <c r="K18" s="383">
        <f>IF(J18=FALSE,0,RANK(J18,J$6:J$53,1))</f>
        <v>7</v>
      </c>
      <c r="L18" s="380">
        <v>0.52</v>
      </c>
      <c r="M18" s="61">
        <f>IF(L18&gt;0,L18)</f>
        <v>0.52</v>
      </c>
      <c r="N18" s="383">
        <f>IF(M18=FALSE,0,RANK(M18,M$6:M$53,1))</f>
        <v>3</v>
      </c>
      <c r="O18" s="380">
        <v>1.21</v>
      </c>
      <c r="P18" s="61">
        <f>IF(O18&gt;0,O18)</f>
        <v>1.21</v>
      </c>
      <c r="Q18" s="383">
        <f>IF(P18=FALSE,0,RANK(P18,P$6:P$53,1))</f>
        <v>2</v>
      </c>
      <c r="R18" s="380">
        <v>1.0900000000000001</v>
      </c>
      <c r="S18" s="61">
        <f>IF(R18&gt;0,R18)</f>
        <v>1.0900000000000001</v>
      </c>
      <c r="T18" s="383">
        <f>IF(S18=FALSE,0,RANK(S18,S$6:S$53,1))</f>
        <v>1</v>
      </c>
      <c r="U18" s="380">
        <v>0.5</v>
      </c>
      <c r="V18" s="61">
        <f>IF(U18&gt;0,U18)</f>
        <v>0.5</v>
      </c>
      <c r="W18" s="383">
        <f>IF(V18=FALSE,0,RANK(V18,V$6:V$53,1))</f>
        <v>2</v>
      </c>
      <c r="X18" s="380"/>
      <c r="Y18" s="61" t="b">
        <f>IF(X18&gt;0,X18)</f>
        <v>0</v>
      </c>
      <c r="Z18" s="383">
        <f>IF(Y18=FALSE,0,RANK(Y18,Y$6:Y$53,1))</f>
        <v>0</v>
      </c>
      <c r="AA18" s="380"/>
      <c r="AB18" s="61" t="b">
        <f>IF(AA18&gt;0,AA18)</f>
        <v>0</v>
      </c>
      <c r="AC18" s="383">
        <f>IF(AB18=FALSE,0,RANK(AB18,AB$6:AB$53,1))</f>
        <v>0</v>
      </c>
      <c r="AD18" s="124"/>
      <c r="AE18" s="384" t="str">
        <f>LOOKUP("School E",'TEAM NAMES &amp; EVENTS'!B12:B27,'TEAM NAMES &amp; EVENTS'!F12:F27)</f>
        <v>E</v>
      </c>
      <c r="AF18" s="379" t="str">
        <f>LOOKUP("School E",'TEAM NAMES &amp; EVENTS'!B12:B27,'TEAM NAMES &amp; EVENTS'!E12:E27)</f>
        <v xml:space="preserve">Montpelier </v>
      </c>
      <c r="AG18" s="168"/>
      <c r="AH18" s="125">
        <v>1</v>
      </c>
      <c r="AI18" s="148">
        <v>5</v>
      </c>
      <c r="AJ18" s="149">
        <f>IF(AI18+AI19+AI20&gt;0,AI18+AI19+AI20)</f>
        <v>14.75</v>
      </c>
      <c r="AK18" s="128">
        <f>AI18+AI19+AI20</f>
        <v>14.75</v>
      </c>
      <c r="AL18" s="150">
        <v>54</v>
      </c>
      <c r="AM18" s="151">
        <f>IF(AL18+AL19+AL20&gt;0,AL18+AL19+AL20)</f>
        <v>148</v>
      </c>
      <c r="AN18" s="131">
        <f>AL18+AL19+AL20</f>
        <v>148</v>
      </c>
      <c r="AO18" s="148">
        <v>2.02</v>
      </c>
      <c r="AP18" s="149">
        <f>IF(AO18+AO19+AO20&gt;0,AO18+AO19+AO20)</f>
        <v>5.3</v>
      </c>
      <c r="AQ18" s="128">
        <f>AO18+AO19+AO20</f>
        <v>5.3</v>
      </c>
      <c r="AR18" s="148">
        <v>6.5</v>
      </c>
      <c r="AS18" s="149">
        <f>IF(AR18+AR19+AR20&gt;0,AR18+AR19+AR20)</f>
        <v>19.46</v>
      </c>
      <c r="AT18" s="128">
        <f>AR18+AR19+AR20</f>
        <v>19.46</v>
      </c>
      <c r="AU18" s="150">
        <v>35</v>
      </c>
      <c r="AV18" s="151">
        <f>IF(AU18+AU19+AU20&gt;0,AU18+AU19+AU20)</f>
        <v>102</v>
      </c>
      <c r="AW18" s="131">
        <f>AU18+AU19+AU20</f>
        <v>102</v>
      </c>
      <c r="AX18" s="148">
        <v>17</v>
      </c>
      <c r="AY18" s="149">
        <f>IF(AX18+AX19+AX20&gt;0,AX18+AX19+AX20)</f>
        <v>39</v>
      </c>
      <c r="AZ18" s="128">
        <f>AX18+AX19+AX20</f>
        <v>39</v>
      </c>
      <c r="BA18" s="152"/>
      <c r="BB18" s="153" t="b">
        <f>IF(BA18+BA19+BA20&gt;0,BA18+BA19+BA20)</f>
        <v>0</v>
      </c>
      <c r="BC18" s="128">
        <f>BA18+BA19+BA20</f>
        <v>0</v>
      </c>
      <c r="BD18" s="152"/>
      <c r="BE18" s="153" t="b">
        <f>IF(BD18+BD19+BD20&gt;0,BD18+BD19+BD20)</f>
        <v>0</v>
      </c>
      <c r="BF18" s="128">
        <f>BD18+BD19+BD20</f>
        <v>0</v>
      </c>
      <c r="BG18" s="108"/>
      <c r="BH18" s="162"/>
      <c r="BI18" s="162"/>
      <c r="BJ18" s="162"/>
      <c r="BK18" s="162"/>
      <c r="BL18" s="162"/>
      <c r="BM18" s="162"/>
      <c r="BN18" s="162"/>
      <c r="BO18" s="162"/>
      <c r="BP18" s="162"/>
      <c r="BQ18" s="162"/>
      <c r="BR18" s="162"/>
      <c r="BS18" s="162"/>
      <c r="BT18" s="162"/>
      <c r="BU18" s="162"/>
      <c r="BV18" s="162"/>
      <c r="BW18" s="162"/>
      <c r="BX18" s="162"/>
      <c r="BY18" s="162"/>
      <c r="BZ18" s="162"/>
    </row>
    <row r="19" spans="1:78" ht="19.5" customHeight="1" x14ac:dyDescent="0.2">
      <c r="A19" s="162"/>
      <c r="B19" s="106"/>
      <c r="C19" s="377"/>
      <c r="D19" s="377"/>
      <c r="E19" s="168"/>
      <c r="F19" s="381"/>
      <c r="G19" s="61"/>
      <c r="H19" s="353"/>
      <c r="I19" s="381"/>
      <c r="J19" s="61"/>
      <c r="K19" s="353"/>
      <c r="L19" s="381"/>
      <c r="M19" s="61"/>
      <c r="N19" s="353"/>
      <c r="O19" s="381"/>
      <c r="P19" s="61"/>
      <c r="Q19" s="353"/>
      <c r="R19" s="381"/>
      <c r="S19" s="61"/>
      <c r="T19" s="353"/>
      <c r="U19" s="381"/>
      <c r="V19" s="61"/>
      <c r="W19" s="353"/>
      <c r="X19" s="381"/>
      <c r="Y19" s="61"/>
      <c r="Z19" s="353"/>
      <c r="AA19" s="381"/>
      <c r="AB19" s="61"/>
      <c r="AC19" s="353"/>
      <c r="AD19" s="124"/>
      <c r="AE19" s="377"/>
      <c r="AF19" s="377"/>
      <c r="AG19" s="168"/>
      <c r="AH19" s="125">
        <v>2</v>
      </c>
      <c r="AI19" s="135">
        <v>4.5</v>
      </c>
      <c r="AJ19" s="136"/>
      <c r="AK19" s="137">
        <f>IF(AJ18=FALSE,0,RANK(AJ18,AJ$6:AJ$53, ))</f>
        <v>7</v>
      </c>
      <c r="AL19" s="138">
        <v>46</v>
      </c>
      <c r="AM19" s="136"/>
      <c r="AN19" s="137">
        <f>IF(AM18=FALSE,0,RANK(AM18,AM$6:AM$53, ))</f>
        <v>3</v>
      </c>
      <c r="AO19" s="135">
        <v>1.74</v>
      </c>
      <c r="AP19" s="136"/>
      <c r="AQ19" s="137">
        <f>IF(AP18=FALSE,0,RANK(AP18,AP$6:AP$53, ))</f>
        <v>4</v>
      </c>
      <c r="AR19" s="135">
        <v>6.5</v>
      </c>
      <c r="AS19" s="136"/>
      <c r="AT19" s="137">
        <f>IF(AS18=FALSE,0,RANK(AS18,AS$6:AS$53, ))</f>
        <v>1</v>
      </c>
      <c r="AU19" s="138">
        <v>35</v>
      </c>
      <c r="AV19" s="136"/>
      <c r="AW19" s="137">
        <f>IF(AV18=FALSE,0,RANK(AV18,AV$6:AV$53, ))</f>
        <v>5</v>
      </c>
      <c r="AX19" s="135">
        <v>14</v>
      </c>
      <c r="AY19" s="136"/>
      <c r="AZ19" s="137">
        <f>IF(AY18=FALSE,0,RANK(AY18,AY$6:AY$53, ))</f>
        <v>2</v>
      </c>
      <c r="BA19" s="139"/>
      <c r="BB19" s="136"/>
      <c r="BC19" s="137">
        <f>IF(BB18=FALSE,0,RANK(BB18,BB$6:BB$53, ))</f>
        <v>0</v>
      </c>
      <c r="BD19" s="139"/>
      <c r="BE19" s="136"/>
      <c r="BF19" s="137">
        <f>IF(BE18=FALSE,0,RANK(BE18,BE$6:BE$53, ))</f>
        <v>0</v>
      </c>
      <c r="BG19" s="108"/>
      <c r="BH19" s="162"/>
      <c r="BI19" s="162"/>
      <c r="BJ19" s="162"/>
      <c r="BK19" s="162"/>
      <c r="BL19" s="162"/>
      <c r="BM19" s="162"/>
      <c r="BN19" s="162"/>
      <c r="BO19" s="162"/>
      <c r="BP19" s="162"/>
      <c r="BQ19" s="162"/>
      <c r="BR19" s="162"/>
      <c r="BS19" s="162"/>
      <c r="BT19" s="162"/>
      <c r="BU19" s="162"/>
      <c r="BV19" s="162"/>
      <c r="BW19" s="162"/>
      <c r="BX19" s="162"/>
      <c r="BY19" s="162"/>
      <c r="BZ19" s="162"/>
    </row>
    <row r="20" spans="1:78" ht="19.5" customHeight="1" x14ac:dyDescent="0.2">
      <c r="A20" s="162"/>
      <c r="B20" s="106"/>
      <c r="C20" s="378"/>
      <c r="D20" s="378"/>
      <c r="E20" s="169"/>
      <c r="F20" s="382"/>
      <c r="G20" s="141"/>
      <c r="H20" s="142">
        <f>IF(H18=0,0,(LOOKUP(H18,'TEAM NAMES &amp; EVENTS'!$L$12:$L$27,'TEAM NAMES &amp; EVENTS'!$M$12:$M$27)))</f>
        <v>16</v>
      </c>
      <c r="I20" s="382"/>
      <c r="J20" s="141"/>
      <c r="K20" s="142">
        <f>IF(K18=0,0,(LOOKUP(K18,'TEAM NAMES &amp; EVENTS'!$L$12:$L$27,'TEAM NAMES &amp; EVENTS'!$M$12:$M$27)))</f>
        <v>4</v>
      </c>
      <c r="L20" s="382"/>
      <c r="M20" s="141"/>
      <c r="N20" s="142">
        <f>IF(N18=0,0,(LOOKUP(N18,'TEAM NAMES &amp; EVENTS'!$L$12:$L$27,'TEAM NAMES &amp; EVENTS'!$M$12:$M$27)))</f>
        <v>12</v>
      </c>
      <c r="O20" s="382"/>
      <c r="P20" s="141"/>
      <c r="Q20" s="142">
        <f>IF(Q18=0,0,(LOOKUP(Q18,'TEAM NAMES &amp; EVENTS'!$L$12:$L$27,'TEAM NAMES &amp; EVENTS'!$M$12:$M$27)))</f>
        <v>14</v>
      </c>
      <c r="R20" s="382"/>
      <c r="S20" s="141"/>
      <c r="T20" s="142">
        <f>IF(T18=0,0,(LOOKUP(T18,'TEAM NAMES &amp; EVENTS'!$L$12:$L$27,'TEAM NAMES &amp; EVENTS'!$M$12:$M$27)))</f>
        <v>16</v>
      </c>
      <c r="U20" s="382"/>
      <c r="V20" s="141"/>
      <c r="W20" s="142">
        <f>IF(W18=0,0,(LOOKUP(W18,'TEAM NAMES &amp; EVENTS'!$L$12:$L$27,'TEAM NAMES &amp; EVENTS'!$M$12:$M$27)))</f>
        <v>14</v>
      </c>
      <c r="X20" s="382"/>
      <c r="Y20" s="141"/>
      <c r="Z20" s="142">
        <f>IF(Z18=0,0,(LOOKUP(Z18,'TEAM NAMES &amp; EVENTS'!$L$12:$L$27,'TEAM NAMES &amp; EVENTS'!$M$12:$M$27)))</f>
        <v>0</v>
      </c>
      <c r="AA20" s="382"/>
      <c r="AB20" s="141"/>
      <c r="AC20" s="142">
        <f>IF(AC18=0,0,(LOOKUP(AC18,'TEAM NAMES &amp; EVENTS'!$L$12:$L$27,'TEAM NAMES &amp; EVENTS'!$M$12:$M$27)))</f>
        <v>0</v>
      </c>
      <c r="AD20" s="124"/>
      <c r="AE20" s="378"/>
      <c r="AF20" s="378"/>
      <c r="AG20" s="169"/>
      <c r="AH20" s="125">
        <v>3</v>
      </c>
      <c r="AI20" s="143">
        <v>5.25</v>
      </c>
      <c r="AJ20" s="144"/>
      <c r="AK20" s="145">
        <f>IF(AK19=0,0,(LOOKUP(AK19,'TEAM NAMES &amp; EVENTS'!$L$12:$L$27,'TEAM NAMES &amp; EVENTS'!$M$12:$M$27)))</f>
        <v>4</v>
      </c>
      <c r="AL20" s="146">
        <v>48</v>
      </c>
      <c r="AM20" s="144"/>
      <c r="AN20" s="145">
        <f>IF(AN19=0,0,(LOOKUP(AN19,'TEAM NAMES &amp; EVENTS'!$L$12:$L$27,'TEAM NAMES &amp; EVENTS'!$M$12:$M$27)))</f>
        <v>12</v>
      </c>
      <c r="AO20" s="143">
        <v>1.54</v>
      </c>
      <c r="AP20" s="144"/>
      <c r="AQ20" s="145">
        <f>IF(AQ19=0,0,(LOOKUP(AQ19,'TEAM NAMES &amp; EVENTS'!$L$12:$L$27,'TEAM NAMES &amp; EVENTS'!$M$12:$M$27)))</f>
        <v>10</v>
      </c>
      <c r="AR20" s="143">
        <v>6.46</v>
      </c>
      <c r="AS20" s="144"/>
      <c r="AT20" s="145">
        <f>IF(AT19=0,0,(LOOKUP(AT19,'TEAM NAMES &amp; EVENTS'!$L$12:$L$27,'TEAM NAMES &amp; EVENTS'!$M$12:$M$27)))</f>
        <v>16</v>
      </c>
      <c r="AU20" s="146">
        <v>32</v>
      </c>
      <c r="AV20" s="144"/>
      <c r="AW20" s="145">
        <f>IF(AW19=0,0,(LOOKUP(AW19,'TEAM NAMES &amp; EVENTS'!$L$12:$L$27,'TEAM NAMES &amp; EVENTS'!$M$12:$M$27)))</f>
        <v>8</v>
      </c>
      <c r="AX20" s="143">
        <v>8</v>
      </c>
      <c r="AY20" s="144"/>
      <c r="AZ20" s="145">
        <f>IF(AZ19=0,0,(LOOKUP(AZ19,'TEAM NAMES &amp; EVENTS'!$L$12:$L$27,'TEAM NAMES &amp; EVENTS'!$M$12:$M$27)))</f>
        <v>14</v>
      </c>
      <c r="BA20" s="147"/>
      <c r="BB20" s="144"/>
      <c r="BC20" s="145">
        <f>IF(BC19=0,0,(LOOKUP(BC19,'TEAM NAMES &amp; EVENTS'!$L$12:$L$27,'TEAM NAMES &amp; EVENTS'!$M$12:$M$27)))</f>
        <v>0</v>
      </c>
      <c r="BD20" s="147"/>
      <c r="BE20" s="144"/>
      <c r="BF20" s="145">
        <f>IF(BF19=0,0,(LOOKUP(BF19,'TEAM NAMES &amp; EVENTS'!$L$12:$L$27,'TEAM NAMES &amp; EVENTS'!$M$12:$M$27)))</f>
        <v>0</v>
      </c>
      <c r="BG20" s="108"/>
      <c r="BH20" s="162"/>
      <c r="BI20" s="162"/>
      <c r="BJ20" s="162"/>
      <c r="BK20" s="162"/>
      <c r="BL20" s="162"/>
      <c r="BM20" s="162"/>
      <c r="BN20" s="162"/>
      <c r="BO20" s="162"/>
      <c r="BP20" s="162"/>
      <c r="BQ20" s="162"/>
      <c r="BR20" s="162"/>
      <c r="BS20" s="162"/>
      <c r="BT20" s="162"/>
      <c r="BU20" s="162"/>
      <c r="BV20" s="162"/>
      <c r="BW20" s="162"/>
      <c r="BX20" s="162"/>
      <c r="BY20" s="162"/>
      <c r="BZ20" s="162"/>
    </row>
    <row r="21" spans="1:78" ht="19.5" customHeight="1" x14ac:dyDescent="0.2">
      <c r="A21" s="162"/>
      <c r="B21" s="106"/>
      <c r="C21" s="376" t="str">
        <f>LOOKUP("School F",'TEAM NAMES &amp; EVENTS'!B12:B27,'TEAM NAMES &amp; EVENTS'!F12:F27)</f>
        <v>F</v>
      </c>
      <c r="D21" s="379" t="str">
        <f>LOOKUP("School F",'TEAM NAMES &amp; EVENTS'!B12:B27,'TEAM NAMES &amp; EVENTS'!E12:E27)</f>
        <v xml:space="preserve">Plympton St Maurice </v>
      </c>
      <c r="E21" s="168"/>
      <c r="F21" s="380">
        <v>1.28</v>
      </c>
      <c r="G21" s="61">
        <f>IF(F21&gt;0,F21)</f>
        <v>1.28</v>
      </c>
      <c r="H21" s="383">
        <f>IF(G21=FALSE,0,RANK(G21,G$6:G$53,1))</f>
        <v>7</v>
      </c>
      <c r="I21" s="380">
        <v>27.69</v>
      </c>
      <c r="J21" s="61">
        <f>IF(I21&gt;0,I21)</f>
        <v>27.69</v>
      </c>
      <c r="K21" s="383">
        <f>IF(J21=FALSE,0,RANK(J21,J$6:J$53,1))</f>
        <v>8</v>
      </c>
      <c r="L21" s="380">
        <v>0.56000000000000005</v>
      </c>
      <c r="M21" s="61">
        <f>IF(L21&gt;0,L21)</f>
        <v>0.56000000000000005</v>
      </c>
      <c r="N21" s="383">
        <f>IF(M21=FALSE,0,RANK(M21,M$6:M$53,1))</f>
        <v>8</v>
      </c>
      <c r="O21" s="380">
        <v>1.29</v>
      </c>
      <c r="P21" s="61">
        <f>IF(O21&gt;0,O21)</f>
        <v>1.29</v>
      </c>
      <c r="Q21" s="383">
        <f>IF(P21=FALSE,0,RANK(P21,P$6:P$53,1))</f>
        <v>6</v>
      </c>
      <c r="R21" s="380">
        <v>1.25</v>
      </c>
      <c r="S21" s="61">
        <f>IF(R21&gt;0,R21)</f>
        <v>1.25</v>
      </c>
      <c r="T21" s="383">
        <f>IF(S21=FALSE,0,RANK(S21,S$6:S$53,1))</f>
        <v>8</v>
      </c>
      <c r="U21" s="380">
        <v>1</v>
      </c>
      <c r="V21" s="61">
        <f>IF(U21&gt;0,U21)</f>
        <v>1</v>
      </c>
      <c r="W21" s="383">
        <f>IF(V21=FALSE,0,RANK(V21,V$6:V$53,1))</f>
        <v>8</v>
      </c>
      <c r="X21" s="380"/>
      <c r="Y21" s="61" t="b">
        <f>IF(X21&gt;0,X21)</f>
        <v>0</v>
      </c>
      <c r="Z21" s="383">
        <f>IF(Y21=FALSE,0,RANK(Y21,Y$6:Y$53,1))</f>
        <v>0</v>
      </c>
      <c r="AA21" s="380"/>
      <c r="AB21" s="61" t="b">
        <f>IF(AA21&gt;0,AA21)</f>
        <v>0</v>
      </c>
      <c r="AC21" s="383">
        <f>IF(AB21=FALSE,0,RANK(AB21,AB$6:AB$53,1))</f>
        <v>0</v>
      </c>
      <c r="AD21" s="124"/>
      <c r="AE21" s="384" t="str">
        <f>LOOKUP("School F",'TEAM NAMES &amp; EVENTS'!B12:B27,'TEAM NAMES &amp; EVENTS'!F12:F27)</f>
        <v>F</v>
      </c>
      <c r="AF21" s="379" t="str">
        <f>LOOKUP("School F",'TEAM NAMES &amp; EVENTS'!B12:B27,'TEAM NAMES &amp; EVENTS'!E12:E27)</f>
        <v xml:space="preserve">Plympton St Maurice </v>
      </c>
      <c r="AG21" s="168"/>
      <c r="AH21" s="125">
        <v>1</v>
      </c>
      <c r="AI21" s="148">
        <v>5.5</v>
      </c>
      <c r="AJ21" s="149">
        <f>IF(AI21+AI22+AI23&gt;0,AI21+AI22+AI23)</f>
        <v>14.5</v>
      </c>
      <c r="AK21" s="128">
        <f>AI21+AI22+AI23</f>
        <v>14.5</v>
      </c>
      <c r="AL21" s="150">
        <v>58</v>
      </c>
      <c r="AM21" s="151">
        <f>IF(AL21+AL22+AL23&gt;0,AL21+AL22+AL23)</f>
        <v>131</v>
      </c>
      <c r="AN21" s="131">
        <f>AL21+AL22+AL23</f>
        <v>131</v>
      </c>
      <c r="AO21" s="148">
        <v>1.38</v>
      </c>
      <c r="AP21" s="149">
        <f>IF(AO21+AO22+AO23&gt;0,AO21+AO22+AO23)</f>
        <v>4.3</v>
      </c>
      <c r="AQ21" s="128">
        <f>AO21+AO22+AO23</f>
        <v>4.3</v>
      </c>
      <c r="AR21" s="148">
        <v>5.62</v>
      </c>
      <c r="AS21" s="149">
        <f>IF(AR21+AR22+AR23&gt;0,AR21+AR22+AR23)</f>
        <v>14.04</v>
      </c>
      <c r="AT21" s="128">
        <f>AR21+AR22+AR23</f>
        <v>14.04</v>
      </c>
      <c r="AU21" s="150">
        <v>22</v>
      </c>
      <c r="AV21" s="151">
        <f>IF(AU21+AU22+AU23&gt;0,AU21+AU22+AU23)</f>
        <v>73</v>
      </c>
      <c r="AW21" s="131">
        <f>AU21+AU22+AU23</f>
        <v>73</v>
      </c>
      <c r="AX21" s="148">
        <v>9</v>
      </c>
      <c r="AY21" s="149">
        <f>IF(AX21+AX22+AX23&gt;0,AX21+AX22+AX23)</f>
        <v>28</v>
      </c>
      <c r="AZ21" s="128">
        <f>AX21+AX22+AX23</f>
        <v>28</v>
      </c>
      <c r="BA21" s="152"/>
      <c r="BB21" s="153" t="b">
        <f>IF(BA21+BA22+BA23&gt;0,BA21+BA22+BA23)</f>
        <v>0</v>
      </c>
      <c r="BC21" s="128">
        <f>BA21+BA22+BA23</f>
        <v>0</v>
      </c>
      <c r="BD21" s="152"/>
      <c r="BE21" s="153" t="b">
        <f>IF(BD21+BD22+BD23&gt;0,BD21+BD22+BD23)</f>
        <v>0</v>
      </c>
      <c r="BF21" s="128">
        <f>BD21+BD22+BD23</f>
        <v>0</v>
      </c>
      <c r="BG21" s="108"/>
      <c r="BH21" s="162"/>
      <c r="BI21" s="162"/>
      <c r="BJ21" s="162"/>
      <c r="BK21" s="162"/>
      <c r="BL21" s="162"/>
      <c r="BM21" s="162"/>
      <c r="BN21" s="162"/>
      <c r="BO21" s="162"/>
      <c r="BP21" s="162"/>
      <c r="BQ21" s="162"/>
      <c r="BR21" s="162"/>
      <c r="BS21" s="162"/>
      <c r="BT21" s="162"/>
      <c r="BU21" s="162"/>
      <c r="BV21" s="162"/>
      <c r="BW21" s="162"/>
      <c r="BX21" s="162"/>
      <c r="BY21" s="162"/>
      <c r="BZ21" s="162"/>
    </row>
    <row r="22" spans="1:78" ht="19.5" customHeight="1" x14ac:dyDescent="0.2">
      <c r="A22" s="162"/>
      <c r="B22" s="106"/>
      <c r="C22" s="377"/>
      <c r="D22" s="377"/>
      <c r="E22" s="168"/>
      <c r="F22" s="381"/>
      <c r="G22" s="61"/>
      <c r="H22" s="353"/>
      <c r="I22" s="381"/>
      <c r="J22" s="61"/>
      <c r="K22" s="353"/>
      <c r="L22" s="381"/>
      <c r="M22" s="61"/>
      <c r="N22" s="353"/>
      <c r="O22" s="381"/>
      <c r="P22" s="61"/>
      <c r="Q22" s="353"/>
      <c r="R22" s="381"/>
      <c r="S22" s="61"/>
      <c r="T22" s="353"/>
      <c r="U22" s="381"/>
      <c r="V22" s="61"/>
      <c r="W22" s="353"/>
      <c r="X22" s="381"/>
      <c r="Y22" s="61"/>
      <c r="Z22" s="353"/>
      <c r="AA22" s="381"/>
      <c r="AB22" s="61"/>
      <c r="AC22" s="353"/>
      <c r="AD22" s="124"/>
      <c r="AE22" s="377"/>
      <c r="AF22" s="377"/>
      <c r="AG22" s="168"/>
      <c r="AH22" s="125">
        <v>2</v>
      </c>
      <c r="AI22" s="135">
        <v>4.25</v>
      </c>
      <c r="AJ22" s="136"/>
      <c r="AK22" s="137">
        <f>IF(AJ21=FALSE,0,RANK(AJ21,AJ$6:AJ$53, ))</f>
        <v>8</v>
      </c>
      <c r="AL22" s="138">
        <v>40</v>
      </c>
      <c r="AM22" s="136"/>
      <c r="AN22" s="137">
        <f>IF(AM21=FALSE,0,RANK(AM21,AM$6:AM$53, ))</f>
        <v>7</v>
      </c>
      <c r="AO22" s="135">
        <v>1.62</v>
      </c>
      <c r="AP22" s="136"/>
      <c r="AQ22" s="137">
        <f>IF(AP21=FALSE,0,RANK(AP21,AP$6:AP$53, ))</f>
        <v>8</v>
      </c>
      <c r="AR22" s="135">
        <v>4.58</v>
      </c>
      <c r="AS22" s="136"/>
      <c r="AT22" s="137">
        <f>IF(AS21=FALSE,0,RANK(AS21,AS$6:AS$53, ))</f>
        <v>6</v>
      </c>
      <c r="AU22" s="138">
        <v>26</v>
      </c>
      <c r="AV22" s="136"/>
      <c r="AW22" s="137">
        <f>IF(AV21=FALSE,0,RANK(AV21,AV$6:AV$53, ))</f>
        <v>8</v>
      </c>
      <c r="AX22" s="135">
        <v>9</v>
      </c>
      <c r="AY22" s="136"/>
      <c r="AZ22" s="137">
        <f>IF(AY21=FALSE,0,RANK(AY21,AY$6:AY$53, ))</f>
        <v>7</v>
      </c>
      <c r="BA22" s="139"/>
      <c r="BB22" s="136"/>
      <c r="BC22" s="137">
        <f>IF(BB21=FALSE,0,RANK(BB21,BB$6:BB$53, ))</f>
        <v>0</v>
      </c>
      <c r="BD22" s="139"/>
      <c r="BE22" s="136"/>
      <c r="BF22" s="137">
        <f>IF(BE21=FALSE,0,RANK(BE21,BE$6:BE$53, ))</f>
        <v>0</v>
      </c>
      <c r="BG22" s="108"/>
      <c r="BH22" s="162"/>
      <c r="BI22" s="162"/>
      <c r="BJ22" s="162"/>
      <c r="BK22" s="162"/>
      <c r="BL22" s="162"/>
      <c r="BM22" s="162"/>
      <c r="BN22" s="162"/>
      <c r="BO22" s="162"/>
      <c r="BP22" s="162"/>
      <c r="BQ22" s="162"/>
      <c r="BR22" s="162"/>
      <c r="BS22" s="162"/>
      <c r="BT22" s="162"/>
      <c r="BU22" s="162"/>
      <c r="BV22" s="162"/>
      <c r="BW22" s="162"/>
      <c r="BX22" s="162"/>
      <c r="BY22" s="162"/>
      <c r="BZ22" s="162"/>
    </row>
    <row r="23" spans="1:78" ht="19.5" customHeight="1" x14ac:dyDescent="0.2">
      <c r="A23" s="162"/>
      <c r="B23" s="106"/>
      <c r="C23" s="378"/>
      <c r="D23" s="378"/>
      <c r="E23" s="169"/>
      <c r="F23" s="382"/>
      <c r="G23" s="141"/>
      <c r="H23" s="142">
        <f>IF(H21=0,0,(LOOKUP(H21,'TEAM NAMES &amp; EVENTS'!$L$12:$L$27,'TEAM NAMES &amp; EVENTS'!$M$12:$M$27)))</f>
        <v>4</v>
      </c>
      <c r="I23" s="382"/>
      <c r="J23" s="141"/>
      <c r="K23" s="142">
        <f>IF(K21=0,0,(LOOKUP(K21,'TEAM NAMES &amp; EVENTS'!$L$12:$L$27,'TEAM NAMES &amp; EVENTS'!$M$12:$M$27)))</f>
        <v>2</v>
      </c>
      <c r="L23" s="382"/>
      <c r="M23" s="141"/>
      <c r="N23" s="142">
        <f>IF(N21=0,0,(LOOKUP(N21,'TEAM NAMES &amp; EVENTS'!$L$12:$L$27,'TEAM NAMES &amp; EVENTS'!$M$12:$M$27)))</f>
        <v>2</v>
      </c>
      <c r="O23" s="382"/>
      <c r="P23" s="141"/>
      <c r="Q23" s="142">
        <f>IF(Q21=0,0,(LOOKUP(Q21,'TEAM NAMES &amp; EVENTS'!$L$12:$L$27,'TEAM NAMES &amp; EVENTS'!$M$12:$M$27)))</f>
        <v>6</v>
      </c>
      <c r="R23" s="382"/>
      <c r="S23" s="141"/>
      <c r="T23" s="142">
        <f>IF(T21=0,0,(LOOKUP(T21,'TEAM NAMES &amp; EVENTS'!$L$12:$L$27,'TEAM NAMES &amp; EVENTS'!$M$12:$M$27)))</f>
        <v>2</v>
      </c>
      <c r="U23" s="382"/>
      <c r="V23" s="141"/>
      <c r="W23" s="142">
        <f>IF(W21=0,0,(LOOKUP(W21,'TEAM NAMES &amp; EVENTS'!$L$12:$L$27,'TEAM NAMES &amp; EVENTS'!$M$12:$M$27)))</f>
        <v>2</v>
      </c>
      <c r="X23" s="382"/>
      <c r="Y23" s="141"/>
      <c r="Z23" s="142">
        <f>IF(Z21=0,0,(LOOKUP(Z21,'TEAM NAMES &amp; EVENTS'!$L$12:$L$27,'TEAM NAMES &amp; EVENTS'!$M$12:$M$27)))</f>
        <v>0</v>
      </c>
      <c r="AA23" s="382"/>
      <c r="AB23" s="141"/>
      <c r="AC23" s="142">
        <f>IF(AC21=0,0,(LOOKUP(AC21,'TEAM NAMES &amp; EVENTS'!$L$12:$L$27,'TEAM NAMES &amp; EVENTS'!$M$12:$M$27)))</f>
        <v>0</v>
      </c>
      <c r="AD23" s="124"/>
      <c r="AE23" s="378"/>
      <c r="AF23" s="378"/>
      <c r="AG23" s="169"/>
      <c r="AH23" s="125">
        <v>3</v>
      </c>
      <c r="AI23" s="143">
        <v>4.75</v>
      </c>
      <c r="AJ23" s="144"/>
      <c r="AK23" s="145">
        <f>IF(AK22=0,0,(LOOKUP(AK22,'TEAM NAMES &amp; EVENTS'!$L$12:$L$27,'TEAM NAMES &amp; EVENTS'!$M$12:$M$27)))</f>
        <v>2</v>
      </c>
      <c r="AL23" s="146">
        <v>33</v>
      </c>
      <c r="AM23" s="144"/>
      <c r="AN23" s="145">
        <f>IF(AN22=0,0,(LOOKUP(AN22,'TEAM NAMES &amp; EVENTS'!$L$12:$L$27,'TEAM NAMES &amp; EVENTS'!$M$12:$M$27)))</f>
        <v>4</v>
      </c>
      <c r="AO23" s="143">
        <v>1.3</v>
      </c>
      <c r="AP23" s="144"/>
      <c r="AQ23" s="145">
        <f>IF(AQ22=0,0,(LOOKUP(AQ22,'TEAM NAMES &amp; EVENTS'!$L$12:$L$27,'TEAM NAMES &amp; EVENTS'!$M$12:$M$27)))</f>
        <v>2</v>
      </c>
      <c r="AR23" s="143">
        <v>3.84</v>
      </c>
      <c r="AS23" s="144"/>
      <c r="AT23" s="145">
        <f>IF(AT22=0,0,(LOOKUP(AT22,'TEAM NAMES &amp; EVENTS'!$L$12:$L$27,'TEAM NAMES &amp; EVENTS'!$M$12:$M$27)))</f>
        <v>6</v>
      </c>
      <c r="AU23" s="146">
        <v>25</v>
      </c>
      <c r="AV23" s="144"/>
      <c r="AW23" s="145">
        <f>IF(AW22=0,0,(LOOKUP(AW22,'TEAM NAMES &amp; EVENTS'!$L$12:$L$27,'TEAM NAMES &amp; EVENTS'!$M$12:$M$27)))</f>
        <v>2</v>
      </c>
      <c r="AX23" s="143">
        <v>10</v>
      </c>
      <c r="AY23" s="144"/>
      <c r="AZ23" s="145">
        <f>IF(AZ22=0,0,(LOOKUP(AZ22,'TEAM NAMES &amp; EVENTS'!$L$12:$L$27,'TEAM NAMES &amp; EVENTS'!$M$12:$M$27)))</f>
        <v>4</v>
      </c>
      <c r="BA23" s="147"/>
      <c r="BB23" s="144"/>
      <c r="BC23" s="145">
        <f>IF(BC22=0,0,(LOOKUP(BC22,'TEAM NAMES &amp; EVENTS'!$L$12:$L$27,'TEAM NAMES &amp; EVENTS'!$M$12:$M$27)))</f>
        <v>0</v>
      </c>
      <c r="BD23" s="147"/>
      <c r="BE23" s="144"/>
      <c r="BF23" s="145">
        <f>IF(BF22=0,0,(LOOKUP(BF22,'TEAM NAMES &amp; EVENTS'!$L$12:$L$27,'TEAM NAMES &amp; EVENTS'!$M$12:$M$27)))</f>
        <v>0</v>
      </c>
      <c r="BG23" s="108"/>
      <c r="BH23" s="162"/>
      <c r="BI23" s="162"/>
      <c r="BJ23" s="162"/>
      <c r="BK23" s="162"/>
      <c r="BL23" s="162"/>
      <c r="BM23" s="162"/>
      <c r="BN23" s="162"/>
      <c r="BO23" s="162"/>
      <c r="BP23" s="162"/>
      <c r="BQ23" s="162"/>
      <c r="BR23" s="162"/>
      <c r="BS23" s="162"/>
      <c r="BT23" s="162"/>
      <c r="BU23" s="162"/>
      <c r="BV23" s="162"/>
      <c r="BW23" s="162"/>
      <c r="BX23" s="162"/>
      <c r="BY23" s="162"/>
      <c r="BZ23" s="162"/>
    </row>
    <row r="24" spans="1:78" ht="19.5" customHeight="1" x14ac:dyDescent="0.2">
      <c r="A24" s="162"/>
      <c r="B24" s="106"/>
      <c r="C24" s="376" t="str">
        <f>LOOKUP("School G",'TEAM NAMES &amp; EVENTS'!B12:B27,'TEAM NAMES &amp; EVENTS'!F12:F27)</f>
        <v xml:space="preserve">G </v>
      </c>
      <c r="D24" s="379" t="str">
        <f>LOOKUP("School G",'TEAM NAMES &amp; EVENTS'!B12:B27,'TEAM NAMES &amp; EVENTS'!E12:E27)</f>
        <v>Compton</v>
      </c>
      <c r="E24" s="168"/>
      <c r="F24" s="380">
        <v>1.22</v>
      </c>
      <c r="G24" s="61">
        <f>IF(F24&gt;0,F24)</f>
        <v>1.22</v>
      </c>
      <c r="H24" s="383">
        <f>IF(G24=FALSE,0,RANK(G24,G$6:G$53,1))</f>
        <v>3</v>
      </c>
      <c r="I24" s="380">
        <v>24.96</v>
      </c>
      <c r="J24" s="61">
        <f>IF(I24&gt;0,I24)</f>
        <v>24.96</v>
      </c>
      <c r="K24" s="383">
        <f>IF(J24=FALSE,0,RANK(J24,J$6:J$53,1))</f>
        <v>2</v>
      </c>
      <c r="L24" s="380">
        <v>0.51</v>
      </c>
      <c r="M24" s="61">
        <f>IF(L24&gt;0,L24)</f>
        <v>0.51</v>
      </c>
      <c r="N24" s="383">
        <f>IF(M24=FALSE,0,RANK(M24,M$6:M$53,1))</f>
        <v>2</v>
      </c>
      <c r="O24" s="380">
        <v>1.23</v>
      </c>
      <c r="P24" s="61">
        <f>IF(O24&gt;0,O24)</f>
        <v>1.23</v>
      </c>
      <c r="Q24" s="383">
        <f>IF(P24=FALSE,0,RANK(P24,P$6:P$53,1))</f>
        <v>3</v>
      </c>
      <c r="R24" s="380">
        <v>1.1100000000000001</v>
      </c>
      <c r="S24" s="61">
        <f>IF(R24&gt;0,R24)</f>
        <v>1.1100000000000001</v>
      </c>
      <c r="T24" s="383">
        <f>IF(S24=FALSE,0,RANK(S24,S$6:S$53,1))</f>
        <v>2</v>
      </c>
      <c r="U24" s="380">
        <v>0.5</v>
      </c>
      <c r="V24" s="61">
        <f>IF(U24&gt;0,U24)</f>
        <v>0.5</v>
      </c>
      <c r="W24" s="383">
        <f>IF(V24=FALSE,0,RANK(V24,V$6:V$53,1))</f>
        <v>2</v>
      </c>
      <c r="X24" s="380"/>
      <c r="Y24" s="61" t="b">
        <f>IF(X24&gt;0,X24)</f>
        <v>0</v>
      </c>
      <c r="Z24" s="383">
        <f>IF(Y24=FALSE,0,RANK(Y24,Y$6:Y$53,1))</f>
        <v>0</v>
      </c>
      <c r="AA24" s="380"/>
      <c r="AB24" s="61" t="b">
        <f>IF(AA24&gt;0,AA24)</f>
        <v>0</v>
      </c>
      <c r="AC24" s="383">
        <f>IF(AB24=FALSE,0,RANK(AB24,AB$6:AB$53,1))</f>
        <v>0</v>
      </c>
      <c r="AD24" s="124"/>
      <c r="AE24" s="384" t="str">
        <f>LOOKUP("School G",'TEAM NAMES &amp; EVENTS'!B12:B27,'TEAM NAMES &amp; EVENTS'!F12:F27)</f>
        <v xml:space="preserve">G </v>
      </c>
      <c r="AF24" s="379" t="str">
        <f>LOOKUP("School G",'TEAM NAMES &amp; EVENTS'!B12:B27,'TEAM NAMES &amp; EVENTS'!E12:E27)</f>
        <v>Compton</v>
      </c>
      <c r="AG24" s="168"/>
      <c r="AH24" s="125">
        <v>1</v>
      </c>
      <c r="AI24" s="148">
        <v>6.25</v>
      </c>
      <c r="AJ24" s="149">
        <f>IF(AI24+AI25+AI26&gt;0,AI24+AI25+AI26)</f>
        <v>17</v>
      </c>
      <c r="AK24" s="128">
        <f>AI24+AI25+AI26</f>
        <v>17</v>
      </c>
      <c r="AL24" s="150">
        <v>51</v>
      </c>
      <c r="AM24" s="151">
        <f>IF(AL24+AL25+AL26&gt;0,AL24+AL25+AL26)</f>
        <v>146</v>
      </c>
      <c r="AN24" s="131">
        <f>AL24+AL25+AL26</f>
        <v>146</v>
      </c>
      <c r="AO24" s="148">
        <v>1.82</v>
      </c>
      <c r="AP24" s="149">
        <f>IF(AO24+AO25+AO26&gt;0,AO24+AO25+AO26)</f>
        <v>5.32</v>
      </c>
      <c r="AQ24" s="128">
        <f>AO24+AO25+AO26</f>
        <v>5.32</v>
      </c>
      <c r="AR24" s="148">
        <v>5.08</v>
      </c>
      <c r="AS24" s="149">
        <f>IF(AR24+AR25+AR26&gt;0,AR24+AR25+AR26)</f>
        <v>15.060000000000002</v>
      </c>
      <c r="AT24" s="128">
        <f>AR24+AR25+AR26</f>
        <v>15.060000000000002</v>
      </c>
      <c r="AU24" s="150">
        <v>35</v>
      </c>
      <c r="AV24" s="151">
        <f>IF(AU24+AU25+AU26&gt;0,AU24+AU25+AU26)</f>
        <v>106</v>
      </c>
      <c r="AW24" s="131">
        <f>AU24+AU25+AU26</f>
        <v>106</v>
      </c>
      <c r="AX24" s="148">
        <v>15</v>
      </c>
      <c r="AY24" s="149">
        <f>IF(AX24+AX25+AX26&gt;0,AX24+AX25+AX26)</f>
        <v>40</v>
      </c>
      <c r="AZ24" s="128">
        <f>AX24+AX25+AX26</f>
        <v>40</v>
      </c>
      <c r="BA24" s="152"/>
      <c r="BB24" s="153" t="b">
        <f>IF(BA24+BA25+BA26&gt;0,BA24+BA25+BA26)</f>
        <v>0</v>
      </c>
      <c r="BC24" s="128">
        <f>BA24+BA25+BA26</f>
        <v>0</v>
      </c>
      <c r="BD24" s="152"/>
      <c r="BE24" s="153" t="b">
        <f>IF(BD24+BD25+BD26&gt;0,BD24+BD25+BD26)</f>
        <v>0</v>
      </c>
      <c r="BF24" s="128">
        <f>BD24+BD25+BD26</f>
        <v>0</v>
      </c>
      <c r="BG24" s="108"/>
      <c r="BH24" s="162"/>
      <c r="BI24" s="162"/>
      <c r="BJ24" s="162"/>
      <c r="BK24" s="162"/>
      <c r="BL24" s="162"/>
      <c r="BM24" s="162"/>
      <c r="BN24" s="162"/>
      <c r="BO24" s="162"/>
      <c r="BP24" s="162"/>
      <c r="BQ24" s="162"/>
      <c r="BR24" s="162"/>
      <c r="BS24" s="162"/>
      <c r="BT24" s="162"/>
      <c r="BU24" s="162"/>
      <c r="BV24" s="162"/>
      <c r="BW24" s="162"/>
      <c r="BX24" s="162"/>
      <c r="BY24" s="162"/>
      <c r="BZ24" s="162"/>
    </row>
    <row r="25" spans="1:78" ht="19.5" customHeight="1" x14ac:dyDescent="0.2">
      <c r="A25" s="162"/>
      <c r="B25" s="106"/>
      <c r="C25" s="377"/>
      <c r="D25" s="377"/>
      <c r="E25" s="168"/>
      <c r="F25" s="381"/>
      <c r="G25" s="61"/>
      <c r="H25" s="353"/>
      <c r="I25" s="381"/>
      <c r="J25" s="61"/>
      <c r="K25" s="353"/>
      <c r="L25" s="381"/>
      <c r="M25" s="61"/>
      <c r="N25" s="353"/>
      <c r="O25" s="381"/>
      <c r="P25" s="61"/>
      <c r="Q25" s="353"/>
      <c r="R25" s="381"/>
      <c r="S25" s="61"/>
      <c r="T25" s="353"/>
      <c r="U25" s="381"/>
      <c r="V25" s="61"/>
      <c r="W25" s="353"/>
      <c r="X25" s="381"/>
      <c r="Y25" s="61"/>
      <c r="Z25" s="353"/>
      <c r="AA25" s="381"/>
      <c r="AB25" s="61"/>
      <c r="AC25" s="353"/>
      <c r="AD25" s="124"/>
      <c r="AE25" s="377"/>
      <c r="AF25" s="377"/>
      <c r="AG25" s="168"/>
      <c r="AH25" s="125">
        <v>2</v>
      </c>
      <c r="AI25" s="135">
        <v>5.5</v>
      </c>
      <c r="AJ25" s="136"/>
      <c r="AK25" s="137">
        <f>IF(AJ24=FALSE,0,RANK(AJ24,AJ$6:AJ$53, ))</f>
        <v>2</v>
      </c>
      <c r="AL25" s="138">
        <v>48</v>
      </c>
      <c r="AM25" s="136"/>
      <c r="AN25" s="137">
        <f>IF(AM24=FALSE,0,RANK(AM24,AM$6:AM$53, ))</f>
        <v>5</v>
      </c>
      <c r="AO25" s="135">
        <v>1.8</v>
      </c>
      <c r="AP25" s="136"/>
      <c r="AQ25" s="137">
        <f>IF(AP24=FALSE,0,RANK(AP24,AP$6:AP$53, ))</f>
        <v>3</v>
      </c>
      <c r="AR25" s="135">
        <v>5.04</v>
      </c>
      <c r="AS25" s="136"/>
      <c r="AT25" s="137">
        <f>IF(AS24=FALSE,0,RANK(AS24,AS$6:AS$53, ))</f>
        <v>3</v>
      </c>
      <c r="AU25" s="138">
        <v>35</v>
      </c>
      <c r="AV25" s="136"/>
      <c r="AW25" s="137">
        <f>IF(AV24=FALSE,0,RANK(AV24,AV$6:AV$53, ))</f>
        <v>4</v>
      </c>
      <c r="AX25" s="135">
        <v>13</v>
      </c>
      <c r="AY25" s="136"/>
      <c r="AZ25" s="137">
        <f>IF(AY24=FALSE,0,RANK(AY24,AY$6:AY$53, ))</f>
        <v>1</v>
      </c>
      <c r="BA25" s="139"/>
      <c r="BB25" s="136"/>
      <c r="BC25" s="137">
        <f>IF(BB24=FALSE,0,RANK(BB24,BB$6:BB$53, ))</f>
        <v>0</v>
      </c>
      <c r="BD25" s="139"/>
      <c r="BE25" s="136"/>
      <c r="BF25" s="137">
        <f>IF(BE24=FALSE,0,RANK(BE24,BE$6:BE$53, ))</f>
        <v>0</v>
      </c>
      <c r="BG25" s="108"/>
      <c r="BH25" s="162"/>
      <c r="BI25" s="162"/>
      <c r="BJ25" s="162"/>
      <c r="BK25" s="162"/>
      <c r="BL25" s="162"/>
      <c r="BM25" s="162"/>
      <c r="BN25" s="162"/>
      <c r="BO25" s="162"/>
      <c r="BP25" s="162"/>
      <c r="BQ25" s="162"/>
      <c r="BR25" s="162"/>
      <c r="BS25" s="162"/>
      <c r="BT25" s="162"/>
      <c r="BU25" s="162"/>
      <c r="BV25" s="162"/>
      <c r="BW25" s="162"/>
      <c r="BX25" s="162"/>
      <c r="BY25" s="162"/>
      <c r="BZ25" s="162"/>
    </row>
    <row r="26" spans="1:78" ht="19.5" customHeight="1" x14ac:dyDescent="0.2">
      <c r="A26" s="162"/>
      <c r="B26" s="106"/>
      <c r="C26" s="378"/>
      <c r="D26" s="378"/>
      <c r="E26" s="169"/>
      <c r="F26" s="382"/>
      <c r="G26" s="141"/>
      <c r="H26" s="142">
        <f>IF(H24=0,0,(LOOKUP(H24,'TEAM NAMES &amp; EVENTS'!$L$12:$L$27,'TEAM NAMES &amp; EVENTS'!$M$12:$M$27)))</f>
        <v>12</v>
      </c>
      <c r="I26" s="382"/>
      <c r="J26" s="141"/>
      <c r="K26" s="142">
        <f>IF(K24=0,0,(LOOKUP(K24,'TEAM NAMES &amp; EVENTS'!$L$12:$L$27,'TEAM NAMES &amp; EVENTS'!$M$12:$M$27)))</f>
        <v>14</v>
      </c>
      <c r="L26" s="382"/>
      <c r="M26" s="141"/>
      <c r="N26" s="142">
        <f>IF(N24=0,0,(LOOKUP(N24,'TEAM NAMES &amp; EVENTS'!$L$12:$L$27,'TEAM NAMES &amp; EVENTS'!$M$12:$M$27)))</f>
        <v>14</v>
      </c>
      <c r="O26" s="382"/>
      <c r="P26" s="141"/>
      <c r="Q26" s="142">
        <f>IF(Q24=0,0,(LOOKUP(Q24,'TEAM NAMES &amp; EVENTS'!$L$12:$L$27,'TEAM NAMES &amp; EVENTS'!$M$12:$M$27)))</f>
        <v>12</v>
      </c>
      <c r="R26" s="382"/>
      <c r="S26" s="141"/>
      <c r="T26" s="142">
        <f>IF(T24=0,0,(LOOKUP(T24,'TEAM NAMES &amp; EVENTS'!$L$12:$L$27,'TEAM NAMES &amp; EVENTS'!$M$12:$M$27)))</f>
        <v>14</v>
      </c>
      <c r="U26" s="382"/>
      <c r="V26" s="141"/>
      <c r="W26" s="142">
        <f>IF(W24=0,0,(LOOKUP(W24,'TEAM NAMES &amp; EVENTS'!$L$12:$L$27,'TEAM NAMES &amp; EVENTS'!$M$12:$M$27)))</f>
        <v>14</v>
      </c>
      <c r="X26" s="382"/>
      <c r="Y26" s="141"/>
      <c r="Z26" s="142">
        <f>IF(Z24=0,0,(LOOKUP(Z24,'TEAM NAMES &amp; EVENTS'!$L$12:$L$27,'TEAM NAMES &amp; EVENTS'!$M$12:$M$27)))</f>
        <v>0</v>
      </c>
      <c r="AA26" s="382"/>
      <c r="AB26" s="141"/>
      <c r="AC26" s="142">
        <f>IF(AC24=0,0,(LOOKUP(AC24,'TEAM NAMES &amp; EVENTS'!$L$12:$L$27,'TEAM NAMES &amp; EVENTS'!$M$12:$M$27)))</f>
        <v>0</v>
      </c>
      <c r="AD26" s="124"/>
      <c r="AE26" s="378"/>
      <c r="AF26" s="378"/>
      <c r="AG26" s="169"/>
      <c r="AH26" s="125">
        <v>3</v>
      </c>
      <c r="AI26" s="143">
        <v>5.25</v>
      </c>
      <c r="AJ26" s="144"/>
      <c r="AK26" s="145">
        <f>IF(AK25=0,0,(LOOKUP(AK25,'TEAM NAMES &amp; EVENTS'!$L$12:$L$27,'TEAM NAMES &amp; EVENTS'!$M$12:$M$27)))</f>
        <v>14</v>
      </c>
      <c r="AL26" s="146">
        <v>47</v>
      </c>
      <c r="AM26" s="144"/>
      <c r="AN26" s="145">
        <f>IF(AN25=0,0,(LOOKUP(AN25,'TEAM NAMES &amp; EVENTS'!$L$12:$L$27,'TEAM NAMES &amp; EVENTS'!$M$12:$M$27)))</f>
        <v>8</v>
      </c>
      <c r="AO26" s="143">
        <v>1.7</v>
      </c>
      <c r="AP26" s="144"/>
      <c r="AQ26" s="145">
        <f>IF(AQ25=0,0,(LOOKUP(AQ25,'TEAM NAMES &amp; EVENTS'!$L$12:$L$27,'TEAM NAMES &amp; EVENTS'!$M$12:$M$27)))</f>
        <v>12</v>
      </c>
      <c r="AR26" s="143">
        <v>4.9400000000000004</v>
      </c>
      <c r="AS26" s="144"/>
      <c r="AT26" s="145">
        <f>IF(AT25=0,0,(LOOKUP(AT25,'TEAM NAMES &amp; EVENTS'!$L$12:$L$27,'TEAM NAMES &amp; EVENTS'!$M$12:$M$27)))</f>
        <v>12</v>
      </c>
      <c r="AU26" s="146">
        <v>36</v>
      </c>
      <c r="AV26" s="144"/>
      <c r="AW26" s="145">
        <f>IF(AW25=0,0,(LOOKUP(AW25,'TEAM NAMES &amp; EVENTS'!$L$12:$L$27,'TEAM NAMES &amp; EVENTS'!$M$12:$M$27)))</f>
        <v>10</v>
      </c>
      <c r="AX26" s="143">
        <v>12</v>
      </c>
      <c r="AY26" s="144"/>
      <c r="AZ26" s="145">
        <f>IF(AZ25=0,0,(LOOKUP(AZ25,'TEAM NAMES &amp; EVENTS'!$L$12:$L$27,'TEAM NAMES &amp; EVENTS'!$M$12:$M$27)))</f>
        <v>16</v>
      </c>
      <c r="BA26" s="147"/>
      <c r="BB26" s="144"/>
      <c r="BC26" s="145">
        <f>IF(BC25=0,0,(LOOKUP(BC25,'TEAM NAMES &amp; EVENTS'!$L$12:$L$27,'TEAM NAMES &amp; EVENTS'!$M$12:$M$27)))</f>
        <v>0</v>
      </c>
      <c r="BD26" s="147"/>
      <c r="BE26" s="144"/>
      <c r="BF26" s="145">
        <f>IF(BF25=0,0,(LOOKUP(BF25,'TEAM NAMES &amp; EVENTS'!$L$12:$L$27,'TEAM NAMES &amp; EVENTS'!$M$12:$M$27)))</f>
        <v>0</v>
      </c>
      <c r="BG26" s="108"/>
      <c r="BH26" s="162"/>
      <c r="BI26" s="162"/>
      <c r="BJ26" s="162"/>
      <c r="BK26" s="162"/>
      <c r="BL26" s="162"/>
      <c r="BM26" s="162"/>
      <c r="BN26" s="162"/>
      <c r="BO26" s="162"/>
      <c r="BP26" s="162"/>
      <c r="BQ26" s="162"/>
      <c r="BR26" s="162"/>
      <c r="BS26" s="162"/>
      <c r="BT26" s="162"/>
      <c r="BU26" s="162"/>
      <c r="BV26" s="162"/>
      <c r="BW26" s="162"/>
      <c r="BX26" s="162"/>
      <c r="BY26" s="162"/>
      <c r="BZ26" s="162"/>
    </row>
    <row r="27" spans="1:78" ht="19.5" customHeight="1" x14ac:dyDescent="0.2">
      <c r="A27" s="162"/>
      <c r="B27" s="106"/>
      <c r="C27" s="376" t="str">
        <f>LOOKUP("School H",'TEAM NAMES &amp; EVENTS'!B12:B27,'TEAM NAMES &amp; EVENTS'!F12:F27)</f>
        <v>H</v>
      </c>
      <c r="D27" s="379" t="str">
        <f>LOOKUP("School H",'TEAM NAMES &amp; EVENTS'!B12:B27,'TEAM NAMES &amp; EVENTS'!E12:E27)</f>
        <v>Salsibury Road</v>
      </c>
      <c r="E27" s="168"/>
      <c r="F27" s="380">
        <v>1.25</v>
      </c>
      <c r="G27" s="61">
        <f>IF(F27&gt;0,F27)</f>
        <v>1.25</v>
      </c>
      <c r="H27" s="383">
        <f>IF(G27=FALSE,0,RANK(G27,G$6:G$53,1))</f>
        <v>5</v>
      </c>
      <c r="I27" s="380">
        <v>27</v>
      </c>
      <c r="J27" s="61">
        <f>IF(I27&gt;0,I27)</f>
        <v>27</v>
      </c>
      <c r="K27" s="383">
        <f>IF(J27=FALSE,0,RANK(J27,J$6:J$53,1))</f>
        <v>5</v>
      </c>
      <c r="L27" s="380">
        <v>0.52</v>
      </c>
      <c r="M27" s="61">
        <f>IF(L27&gt;0,L27)</f>
        <v>0.52</v>
      </c>
      <c r="N27" s="383">
        <f>IF(M27=FALSE,0,RANK(M27,M$6:M$53,1))</f>
        <v>3</v>
      </c>
      <c r="O27" s="380">
        <v>1.23</v>
      </c>
      <c r="P27" s="61">
        <f>IF(O27&gt;0,O27)</f>
        <v>1.23</v>
      </c>
      <c r="Q27" s="383">
        <f>IF(P27=FALSE,0,RANK(P27,P$6:P$53,1))</f>
        <v>3</v>
      </c>
      <c r="R27" s="380">
        <v>1.1200000000000001</v>
      </c>
      <c r="S27" s="61">
        <f>IF(R27&gt;0,R27)</f>
        <v>1.1200000000000001</v>
      </c>
      <c r="T27" s="383">
        <f>IF(S27=FALSE,0,RANK(S27,S$6:S$53,1))</f>
        <v>3</v>
      </c>
      <c r="U27" s="380">
        <v>0.51</v>
      </c>
      <c r="V27" s="61">
        <f>IF(U27&gt;0,U27)</f>
        <v>0.51</v>
      </c>
      <c r="W27" s="383">
        <f>IF(V27=FALSE,0,RANK(V27,V$6:V$53,1))</f>
        <v>4</v>
      </c>
      <c r="X27" s="380"/>
      <c r="Y27" s="61" t="b">
        <f>IF(X27&gt;0,X27)</f>
        <v>0</v>
      </c>
      <c r="Z27" s="383">
        <f>IF(Y27=FALSE,0,RANK(Y27,Y$6:Y$53,1))</f>
        <v>0</v>
      </c>
      <c r="AA27" s="380"/>
      <c r="AB27" s="61" t="b">
        <f>IF(AA27&gt;0,AA27)</f>
        <v>0</v>
      </c>
      <c r="AC27" s="383">
        <f>IF(AB27=FALSE,0,RANK(AB27,AB$6:AB$53,1))</f>
        <v>0</v>
      </c>
      <c r="AD27" s="124"/>
      <c r="AE27" s="384" t="str">
        <f>LOOKUP("School H",'TEAM NAMES &amp; EVENTS'!B12:B27,'TEAM NAMES &amp; EVENTS'!F12:F27)</f>
        <v>H</v>
      </c>
      <c r="AF27" s="379" t="str">
        <f>LOOKUP("School H",'TEAM NAMES &amp; EVENTS'!B12:B27,'TEAM NAMES &amp; EVENTS'!E12:E27)</f>
        <v>Salsibury Road</v>
      </c>
      <c r="AG27" s="168"/>
      <c r="AH27" s="125">
        <v>1</v>
      </c>
      <c r="AI27" s="148">
        <v>5.75</v>
      </c>
      <c r="AJ27" s="149">
        <f>IF(AI27+AI28+AI29&gt;0,AI27+AI28+AI29)</f>
        <v>16.5</v>
      </c>
      <c r="AK27" s="128">
        <f>AI27+AI28+AI29</f>
        <v>16.5</v>
      </c>
      <c r="AL27" s="150">
        <v>55</v>
      </c>
      <c r="AM27" s="151">
        <f>IF(AL27+AL28+AL29&gt;0,AL27+AL28+AL29)</f>
        <v>160</v>
      </c>
      <c r="AN27" s="131">
        <f>AL27+AL28+AL29</f>
        <v>160</v>
      </c>
      <c r="AO27" s="148">
        <v>1.56</v>
      </c>
      <c r="AP27" s="149">
        <f>IF(AO27+AO28+AO29&gt;0,AO27+AO28+AO29)</f>
        <v>4.82</v>
      </c>
      <c r="AQ27" s="128">
        <f>AO27+AO28+AO29</f>
        <v>4.82</v>
      </c>
      <c r="AR27" s="148">
        <v>5.0999999999999996</v>
      </c>
      <c r="AS27" s="149">
        <f>IF(AR27+AR28+AR29&gt;0,AR27+AR28+AR29)</f>
        <v>13.64</v>
      </c>
      <c r="AT27" s="128">
        <f>AR27+AR28+AR29</f>
        <v>13.64</v>
      </c>
      <c r="AU27" s="150">
        <v>37</v>
      </c>
      <c r="AV27" s="151">
        <f>IF(AU27+AU28+AU29&gt;0,AU27+AU28+AU29)</f>
        <v>117</v>
      </c>
      <c r="AW27" s="131">
        <f>AU27+AU28+AU29</f>
        <v>117</v>
      </c>
      <c r="AX27" s="148">
        <v>9</v>
      </c>
      <c r="AY27" s="149">
        <f>IF(AX27+AX28+AX29&gt;0,AX27+AX28+AX29)</f>
        <v>33</v>
      </c>
      <c r="AZ27" s="128">
        <f>AX27+AX28+AX29</f>
        <v>33</v>
      </c>
      <c r="BA27" s="152"/>
      <c r="BB27" s="153" t="b">
        <f>IF(BA27+BA28+BA29&gt;0,BA27+BA28+BA29)</f>
        <v>0</v>
      </c>
      <c r="BC27" s="128">
        <f>BA27+BA28+BA29</f>
        <v>0</v>
      </c>
      <c r="BD27" s="152"/>
      <c r="BE27" s="153" t="b">
        <f>IF(BD27+BD28+BD29&gt;0,BD27+BD28+BD29)</f>
        <v>0</v>
      </c>
      <c r="BF27" s="128">
        <f>BD27+BD28+BD29</f>
        <v>0</v>
      </c>
      <c r="BG27" s="108"/>
      <c r="BH27" s="162"/>
      <c r="BI27" s="162"/>
      <c r="BJ27" s="162"/>
      <c r="BK27" s="162"/>
      <c r="BL27" s="162"/>
      <c r="BM27" s="162"/>
      <c r="BN27" s="162"/>
      <c r="BO27" s="162"/>
      <c r="BP27" s="162"/>
      <c r="BQ27" s="162"/>
      <c r="BR27" s="162"/>
      <c r="BS27" s="162"/>
      <c r="BT27" s="162"/>
      <c r="BU27" s="162"/>
      <c r="BV27" s="162"/>
      <c r="BW27" s="162"/>
      <c r="BX27" s="162"/>
      <c r="BY27" s="162"/>
      <c r="BZ27" s="162"/>
    </row>
    <row r="28" spans="1:78" ht="19.5" customHeight="1" x14ac:dyDescent="0.2">
      <c r="A28" s="162"/>
      <c r="B28" s="106"/>
      <c r="C28" s="377"/>
      <c r="D28" s="377"/>
      <c r="E28" s="168"/>
      <c r="F28" s="381"/>
      <c r="G28" s="61"/>
      <c r="H28" s="353"/>
      <c r="I28" s="381"/>
      <c r="J28" s="61"/>
      <c r="K28" s="353"/>
      <c r="L28" s="381"/>
      <c r="M28" s="61"/>
      <c r="N28" s="353"/>
      <c r="O28" s="381"/>
      <c r="P28" s="61"/>
      <c r="Q28" s="353"/>
      <c r="R28" s="381"/>
      <c r="S28" s="61"/>
      <c r="T28" s="353"/>
      <c r="U28" s="381"/>
      <c r="V28" s="61"/>
      <c r="W28" s="353"/>
      <c r="X28" s="381"/>
      <c r="Y28" s="61"/>
      <c r="Z28" s="353"/>
      <c r="AA28" s="381"/>
      <c r="AB28" s="61"/>
      <c r="AC28" s="353"/>
      <c r="AD28" s="124"/>
      <c r="AE28" s="377"/>
      <c r="AF28" s="377"/>
      <c r="AG28" s="168"/>
      <c r="AH28" s="125">
        <v>2</v>
      </c>
      <c r="AI28" s="135">
        <v>5.5</v>
      </c>
      <c r="AJ28" s="136"/>
      <c r="AK28" s="137">
        <f>IF(AJ27=FALSE,0,RANK(AJ27,AJ$6:AJ$53, ))</f>
        <v>5</v>
      </c>
      <c r="AL28" s="138">
        <v>54</v>
      </c>
      <c r="AM28" s="136"/>
      <c r="AN28" s="137">
        <f>IF(AM27=FALSE,0,RANK(AM27,AM$6:AM$53, ))</f>
        <v>1</v>
      </c>
      <c r="AO28" s="135">
        <v>1.64</v>
      </c>
      <c r="AP28" s="136"/>
      <c r="AQ28" s="137">
        <f>IF(AP27=FALSE,0,RANK(AP27,AP$6:AP$53, ))</f>
        <v>7</v>
      </c>
      <c r="AR28" s="135">
        <v>3.98</v>
      </c>
      <c r="AS28" s="136"/>
      <c r="AT28" s="137">
        <f>IF(AS27=FALSE,0,RANK(AS27,AS$6:AS$53, ))</f>
        <v>8</v>
      </c>
      <c r="AU28" s="138">
        <v>36</v>
      </c>
      <c r="AV28" s="136"/>
      <c r="AW28" s="137">
        <f>IF(AV27=FALSE,0,RANK(AV27,AV$6:AV$53, ))</f>
        <v>2</v>
      </c>
      <c r="AX28" s="135">
        <v>12</v>
      </c>
      <c r="AY28" s="136"/>
      <c r="AZ28" s="137">
        <f>IF(AY27=FALSE,0,RANK(AY27,AY$6:AY$53, ))</f>
        <v>5</v>
      </c>
      <c r="BA28" s="139"/>
      <c r="BB28" s="136"/>
      <c r="BC28" s="137">
        <f>IF(BB27=FALSE,0,RANK(BB27,BB$6:BB$53, ))</f>
        <v>0</v>
      </c>
      <c r="BD28" s="139"/>
      <c r="BE28" s="136"/>
      <c r="BF28" s="137">
        <f>IF(BE27=FALSE,0,RANK(BE27,BE$6:BE$53, ))</f>
        <v>0</v>
      </c>
      <c r="BG28" s="108"/>
      <c r="BH28" s="162"/>
      <c r="BI28" s="162"/>
      <c r="BJ28" s="162"/>
      <c r="BK28" s="162"/>
      <c r="BL28" s="162"/>
      <c r="BM28" s="162"/>
      <c r="BN28" s="162"/>
      <c r="BO28" s="162"/>
      <c r="BP28" s="162"/>
      <c r="BQ28" s="162"/>
      <c r="BR28" s="162"/>
      <c r="BS28" s="162"/>
      <c r="BT28" s="162"/>
      <c r="BU28" s="162"/>
      <c r="BV28" s="162"/>
      <c r="BW28" s="162"/>
      <c r="BX28" s="162"/>
      <c r="BY28" s="162"/>
      <c r="BZ28" s="162"/>
    </row>
    <row r="29" spans="1:78" ht="19.5" customHeight="1" x14ac:dyDescent="0.2">
      <c r="A29" s="162"/>
      <c r="B29" s="106"/>
      <c r="C29" s="378"/>
      <c r="D29" s="378"/>
      <c r="E29" s="169"/>
      <c r="F29" s="382"/>
      <c r="G29" s="141"/>
      <c r="H29" s="142">
        <f>IF(H27=0,0,(LOOKUP(H27,'TEAM NAMES &amp; EVENTS'!$L$12:$L$27,'TEAM NAMES &amp; EVENTS'!$M$12:$M$27)))</f>
        <v>8</v>
      </c>
      <c r="I29" s="382"/>
      <c r="J29" s="141"/>
      <c r="K29" s="142">
        <f>IF(K27=0,0,(LOOKUP(K27,'TEAM NAMES &amp; EVENTS'!$L$12:$L$27,'TEAM NAMES &amp; EVENTS'!$M$12:$M$27)))</f>
        <v>8</v>
      </c>
      <c r="L29" s="382"/>
      <c r="M29" s="141"/>
      <c r="N29" s="142">
        <f>IF(N27=0,0,(LOOKUP(N27,'TEAM NAMES &amp; EVENTS'!$L$12:$L$27,'TEAM NAMES &amp; EVENTS'!$M$12:$M$27)))</f>
        <v>12</v>
      </c>
      <c r="O29" s="382"/>
      <c r="P29" s="141"/>
      <c r="Q29" s="142">
        <f>IF(Q27=0,0,(LOOKUP(Q27,'TEAM NAMES &amp; EVENTS'!$L$12:$L$27,'TEAM NAMES &amp; EVENTS'!$M$12:$M$27)))</f>
        <v>12</v>
      </c>
      <c r="R29" s="382"/>
      <c r="S29" s="141"/>
      <c r="T29" s="142">
        <f>IF(T27=0,0,(LOOKUP(T27,'TEAM NAMES &amp; EVENTS'!$L$12:$L$27,'TEAM NAMES &amp; EVENTS'!$M$12:$M$27)))</f>
        <v>12</v>
      </c>
      <c r="U29" s="382"/>
      <c r="V29" s="141"/>
      <c r="W29" s="142">
        <f>IF(W27=0,0,(LOOKUP(W27,'TEAM NAMES &amp; EVENTS'!$L$12:$L$27,'TEAM NAMES &amp; EVENTS'!$M$12:$M$27)))</f>
        <v>10</v>
      </c>
      <c r="X29" s="382"/>
      <c r="Y29" s="141"/>
      <c r="Z29" s="142">
        <f>IF(Z27=0,0,(LOOKUP(Z27,'TEAM NAMES &amp; EVENTS'!$L$12:$L$27,'TEAM NAMES &amp; EVENTS'!$M$12:$M$27)))</f>
        <v>0</v>
      </c>
      <c r="AA29" s="382"/>
      <c r="AB29" s="141"/>
      <c r="AC29" s="142">
        <f>IF(AC27=0,0,(LOOKUP(AC27,'TEAM NAMES &amp; EVENTS'!$L$12:$L$27,'TEAM NAMES &amp; EVENTS'!$M$12:$M$27)))</f>
        <v>0</v>
      </c>
      <c r="AD29" s="124"/>
      <c r="AE29" s="378"/>
      <c r="AF29" s="378"/>
      <c r="AG29" s="169"/>
      <c r="AH29" s="125">
        <v>3</v>
      </c>
      <c r="AI29" s="143">
        <v>5.25</v>
      </c>
      <c r="AJ29" s="144"/>
      <c r="AK29" s="145">
        <f>IF(AK28=0,0,(LOOKUP(AK28,'TEAM NAMES &amp; EVENTS'!$L$12:$L$27,'TEAM NAMES &amp; EVENTS'!$M$12:$M$27)))</f>
        <v>8</v>
      </c>
      <c r="AL29" s="146">
        <v>51</v>
      </c>
      <c r="AM29" s="144"/>
      <c r="AN29" s="145">
        <f>IF(AN28=0,0,(LOOKUP(AN28,'TEAM NAMES &amp; EVENTS'!$L$12:$L$27,'TEAM NAMES &amp; EVENTS'!$M$12:$M$27)))</f>
        <v>16</v>
      </c>
      <c r="AO29" s="143">
        <v>1.62</v>
      </c>
      <c r="AP29" s="144"/>
      <c r="AQ29" s="145">
        <f>IF(AQ28=0,0,(LOOKUP(AQ28,'TEAM NAMES &amp; EVENTS'!$L$12:$L$27,'TEAM NAMES &amp; EVENTS'!$M$12:$M$27)))</f>
        <v>4</v>
      </c>
      <c r="AR29" s="143">
        <v>4.5599999999999996</v>
      </c>
      <c r="AS29" s="144"/>
      <c r="AT29" s="145">
        <f>IF(AT28=0,0,(LOOKUP(AT28,'TEAM NAMES &amp; EVENTS'!$L$12:$L$27,'TEAM NAMES &amp; EVENTS'!$M$12:$M$27)))</f>
        <v>2</v>
      </c>
      <c r="AU29" s="146">
        <v>44</v>
      </c>
      <c r="AV29" s="144"/>
      <c r="AW29" s="145">
        <f>IF(AW28=0,0,(LOOKUP(AW28,'TEAM NAMES &amp; EVENTS'!$L$12:$L$27,'TEAM NAMES &amp; EVENTS'!$M$12:$M$27)))</f>
        <v>14</v>
      </c>
      <c r="AX29" s="143">
        <v>12</v>
      </c>
      <c r="AY29" s="144"/>
      <c r="AZ29" s="145">
        <f>IF(AZ28=0,0,(LOOKUP(AZ28,'TEAM NAMES &amp; EVENTS'!$L$12:$L$27,'TEAM NAMES &amp; EVENTS'!$M$12:$M$27)))</f>
        <v>8</v>
      </c>
      <c r="BA29" s="147"/>
      <c r="BB29" s="144"/>
      <c r="BC29" s="145">
        <f>IF(BC28=0,0,(LOOKUP(BC28,'TEAM NAMES &amp; EVENTS'!$L$12:$L$27,'TEAM NAMES &amp; EVENTS'!$M$12:$M$27)))</f>
        <v>0</v>
      </c>
      <c r="BD29" s="147"/>
      <c r="BE29" s="144"/>
      <c r="BF29" s="145">
        <f>IF(BF28=0,0,(LOOKUP(BF28,'TEAM NAMES &amp; EVENTS'!$L$12:$L$27,'TEAM NAMES &amp; EVENTS'!$M$12:$M$27)))</f>
        <v>0</v>
      </c>
      <c r="BG29" s="108"/>
      <c r="BH29" s="162"/>
      <c r="BI29" s="162"/>
      <c r="BJ29" s="162"/>
      <c r="BK29" s="162"/>
      <c r="BL29" s="162"/>
      <c r="BM29" s="162"/>
      <c r="BN29" s="162"/>
      <c r="BO29" s="162"/>
      <c r="BP29" s="162"/>
      <c r="BQ29" s="162"/>
      <c r="BR29" s="162"/>
      <c r="BS29" s="162"/>
      <c r="BT29" s="162"/>
      <c r="BU29" s="162"/>
      <c r="BV29" s="162"/>
      <c r="BW29" s="162"/>
      <c r="BX29" s="162"/>
      <c r="BY29" s="162"/>
      <c r="BZ29" s="162"/>
    </row>
    <row r="30" spans="1:78" ht="19.5" customHeight="1" x14ac:dyDescent="0.2">
      <c r="A30" s="162"/>
      <c r="B30" s="106"/>
      <c r="C30" s="384">
        <f>LOOKUP("School I",'TEAM NAMES &amp; EVENTS'!B12:B27,'TEAM NAMES &amp; EVENTS'!F12:F27)</f>
        <v>0</v>
      </c>
      <c r="D30" s="379">
        <f>LOOKUP("School I",'TEAM NAMES &amp; EVENTS'!B12:B27,'TEAM NAMES &amp; EVENTS'!E12:E27)</f>
        <v>0</v>
      </c>
      <c r="E30" s="168"/>
      <c r="F30" s="380"/>
      <c r="G30" s="61" t="b">
        <f>IF(F30&gt;0,F30)</f>
        <v>0</v>
      </c>
      <c r="H30" s="383">
        <f>IF(G30=FALSE,0,RANK(G30,G$6:G$53,1))</f>
        <v>0</v>
      </c>
      <c r="I30" s="380"/>
      <c r="J30" s="61" t="b">
        <f>IF(I30&gt;0,I30)</f>
        <v>0</v>
      </c>
      <c r="K30" s="383">
        <f>IF(J30=FALSE,0,RANK(J30,J$6:J$53,1))</f>
        <v>0</v>
      </c>
      <c r="L30" s="380"/>
      <c r="M30" s="61" t="b">
        <f>IF(L30&gt;0,L30)</f>
        <v>0</v>
      </c>
      <c r="N30" s="383">
        <f>IF(M30=FALSE,0,RANK(M30,M$6:M$53,1))</f>
        <v>0</v>
      </c>
      <c r="O30" s="380"/>
      <c r="P30" s="61" t="b">
        <f>IF(O30&gt;0,O30)</f>
        <v>0</v>
      </c>
      <c r="Q30" s="383">
        <f>IF(P30=FALSE,0,RANK(P30,P$6:P$53,1))</f>
        <v>0</v>
      </c>
      <c r="R30" s="380"/>
      <c r="S30" s="61" t="b">
        <f>IF(R30&gt;0,R30)</f>
        <v>0</v>
      </c>
      <c r="T30" s="383">
        <f>IF(S30=FALSE,0,RANK(S30,S$6:S$53,1))</f>
        <v>0</v>
      </c>
      <c r="U30" s="380"/>
      <c r="V30" s="61" t="b">
        <f>IF(U30&gt;0,U30)</f>
        <v>0</v>
      </c>
      <c r="W30" s="383">
        <f>IF(V30=FALSE,0,RANK(V30,V$6:V$53,1))</f>
        <v>0</v>
      </c>
      <c r="X30" s="380"/>
      <c r="Y30" s="61" t="b">
        <f>IF(X30&gt;0,X30)</f>
        <v>0</v>
      </c>
      <c r="Z30" s="383">
        <f>IF(Y30=FALSE,0,RANK(Y30,Y$6:Y$53,1))</f>
        <v>0</v>
      </c>
      <c r="AA30" s="380"/>
      <c r="AB30" s="61" t="b">
        <f>IF(AA30&gt;0,AA30)</f>
        <v>0</v>
      </c>
      <c r="AC30" s="383">
        <f>IF(AB30=FALSE,0,RANK(AB30,AB$6:AB$53,1))</f>
        <v>0</v>
      </c>
      <c r="AD30" s="124"/>
      <c r="AE30" s="384">
        <f>LOOKUP("School I",'TEAM NAMES &amp; EVENTS'!B12:B27,'TEAM NAMES &amp; EVENTS'!F12:F27)</f>
        <v>0</v>
      </c>
      <c r="AF30" s="379">
        <f>LOOKUP("School I",'TEAM NAMES &amp; EVENTS'!B12:B27,'TEAM NAMES &amp; EVENTS'!E12:E27)</f>
        <v>0</v>
      </c>
      <c r="AG30" s="168"/>
      <c r="AH30" s="125">
        <v>1</v>
      </c>
      <c r="AI30" s="152"/>
      <c r="AJ30" s="153" t="b">
        <f>IF(AI30+AI31+AI32&gt;0,AI30+AI31+AI32)</f>
        <v>0</v>
      </c>
      <c r="AK30" s="128">
        <f>AI30+AI31+AI32</f>
        <v>0</v>
      </c>
      <c r="AL30" s="156"/>
      <c r="AM30" s="153" t="b">
        <f>IF(AL30+AL31+AL32&gt;0,AL30+AL31+AL32)</f>
        <v>0</v>
      </c>
      <c r="AN30" s="131">
        <f>AL30+AL31+AL32</f>
        <v>0</v>
      </c>
      <c r="AO30" s="152"/>
      <c r="AP30" s="153" t="b">
        <f>IF(AO30+AO31+AO32&gt;0,AO30+AO31+AO32)</f>
        <v>0</v>
      </c>
      <c r="AQ30" s="128">
        <f>AO30+AO31+AO32</f>
        <v>0</v>
      </c>
      <c r="AR30" s="152"/>
      <c r="AS30" s="153" t="b">
        <f>IF(AR30+AR31+AR32&gt;0,AR30+AR31+AR32)</f>
        <v>0</v>
      </c>
      <c r="AT30" s="128">
        <f>AR30+AR31+AR32</f>
        <v>0</v>
      </c>
      <c r="AU30" s="156"/>
      <c r="AV30" s="153" t="b">
        <f>IF(AU30+AU31+AU32&gt;0,AU30+AU31+AU32)</f>
        <v>0</v>
      </c>
      <c r="AW30" s="131">
        <f>AU30+AU31+AU32</f>
        <v>0</v>
      </c>
      <c r="AX30" s="152"/>
      <c r="AY30" s="153" t="b">
        <f>IF(AX30+AX31+AX32&gt;0,AX30+AX31+AX32)</f>
        <v>0</v>
      </c>
      <c r="AZ30" s="128">
        <f>AX30+AX31+AX32</f>
        <v>0</v>
      </c>
      <c r="BA30" s="152"/>
      <c r="BB30" s="153" t="b">
        <f>IF(BA30+BA31+BA32&gt;0,BA30+BA31+BA32)</f>
        <v>0</v>
      </c>
      <c r="BC30" s="128">
        <f>BA30+BA31+BA32</f>
        <v>0</v>
      </c>
      <c r="BD30" s="152"/>
      <c r="BE30" s="153" t="b">
        <f>IF(BD30+BD31+BD32&gt;0,BD30+BD31+BD32)</f>
        <v>0</v>
      </c>
      <c r="BF30" s="128">
        <f>BD30+BD31+BD32</f>
        <v>0</v>
      </c>
      <c r="BG30" s="108"/>
      <c r="BH30" s="162"/>
      <c r="BI30" s="162"/>
      <c r="BJ30" s="162"/>
      <c r="BK30" s="162"/>
      <c r="BL30" s="162"/>
      <c r="BM30" s="162"/>
      <c r="BN30" s="162"/>
      <c r="BO30" s="162"/>
      <c r="BP30" s="162"/>
      <c r="BQ30" s="162"/>
      <c r="BR30" s="162"/>
      <c r="BS30" s="162"/>
      <c r="BT30" s="162"/>
      <c r="BU30" s="162"/>
      <c r="BV30" s="162"/>
      <c r="BW30" s="162"/>
      <c r="BX30" s="162"/>
      <c r="BY30" s="162"/>
      <c r="BZ30" s="162"/>
    </row>
    <row r="31" spans="1:78" ht="19.5" customHeight="1" x14ac:dyDescent="0.2">
      <c r="A31" s="162"/>
      <c r="B31" s="106"/>
      <c r="C31" s="377"/>
      <c r="D31" s="377"/>
      <c r="E31" s="168"/>
      <c r="F31" s="381"/>
      <c r="G31" s="61"/>
      <c r="H31" s="353"/>
      <c r="I31" s="381"/>
      <c r="J31" s="61"/>
      <c r="K31" s="353"/>
      <c r="L31" s="381"/>
      <c r="M31" s="61"/>
      <c r="N31" s="353"/>
      <c r="O31" s="381"/>
      <c r="P31" s="61"/>
      <c r="Q31" s="353"/>
      <c r="R31" s="381"/>
      <c r="S31" s="61"/>
      <c r="T31" s="353"/>
      <c r="U31" s="381"/>
      <c r="V31" s="61"/>
      <c r="W31" s="353"/>
      <c r="X31" s="381"/>
      <c r="Y31" s="61"/>
      <c r="Z31" s="353"/>
      <c r="AA31" s="381"/>
      <c r="AB31" s="61"/>
      <c r="AC31" s="353"/>
      <c r="AD31" s="124"/>
      <c r="AE31" s="377"/>
      <c r="AF31" s="377"/>
      <c r="AG31" s="168"/>
      <c r="AH31" s="125">
        <v>2</v>
      </c>
      <c r="AI31" s="139"/>
      <c r="AJ31" s="136"/>
      <c r="AK31" s="137">
        <f>IF(AJ30=FALSE,0,RANK(AJ30,AJ$6:AJ$53, ))</f>
        <v>0</v>
      </c>
      <c r="AL31" s="157"/>
      <c r="AM31" s="136"/>
      <c r="AN31" s="137">
        <f>IF(AM30=FALSE,0,RANK(AM30,AM$6:AM$53, ))</f>
        <v>0</v>
      </c>
      <c r="AO31" s="139"/>
      <c r="AP31" s="136"/>
      <c r="AQ31" s="137">
        <f>IF(AP30=FALSE,0,RANK(AP30,AP$6:AP$53, ))</f>
        <v>0</v>
      </c>
      <c r="AR31" s="139"/>
      <c r="AS31" s="136"/>
      <c r="AT31" s="137">
        <f>IF(AS30=FALSE,0,RANK(AS30,AS$6:AS$53, ))</f>
        <v>0</v>
      </c>
      <c r="AU31" s="157"/>
      <c r="AV31" s="136"/>
      <c r="AW31" s="137">
        <f>IF(AV30=FALSE,0,RANK(AV30,AV$6:AV$53, ))</f>
        <v>0</v>
      </c>
      <c r="AX31" s="139"/>
      <c r="AY31" s="136"/>
      <c r="AZ31" s="137">
        <f>IF(AY30=FALSE,0,RANK(AY30,AY$6:AY$53, ))</f>
        <v>0</v>
      </c>
      <c r="BA31" s="139"/>
      <c r="BB31" s="136"/>
      <c r="BC31" s="137">
        <f>IF(BB30=FALSE,0,RANK(BB30,BB$6:BB$53, ))</f>
        <v>0</v>
      </c>
      <c r="BD31" s="139"/>
      <c r="BE31" s="136"/>
      <c r="BF31" s="137">
        <f>IF(BE30=FALSE,0,RANK(BE30,BE$6:BE$53, ))</f>
        <v>0</v>
      </c>
      <c r="BG31" s="108"/>
      <c r="BH31" s="162"/>
      <c r="BI31" s="162"/>
      <c r="BJ31" s="162"/>
      <c r="BK31" s="162"/>
      <c r="BL31" s="162"/>
      <c r="BM31" s="162"/>
      <c r="BN31" s="162"/>
      <c r="BO31" s="162"/>
      <c r="BP31" s="162"/>
      <c r="BQ31" s="162"/>
      <c r="BR31" s="162"/>
      <c r="BS31" s="162"/>
      <c r="BT31" s="162"/>
      <c r="BU31" s="162"/>
      <c r="BV31" s="162"/>
      <c r="BW31" s="162"/>
      <c r="BX31" s="162"/>
      <c r="BY31" s="162"/>
      <c r="BZ31" s="162"/>
    </row>
    <row r="32" spans="1:78" ht="19.5" customHeight="1" x14ac:dyDescent="0.2">
      <c r="A32" s="162"/>
      <c r="B32" s="106"/>
      <c r="C32" s="378"/>
      <c r="D32" s="378"/>
      <c r="E32" s="169"/>
      <c r="F32" s="382"/>
      <c r="G32" s="141"/>
      <c r="H32" s="142">
        <f>IF(H30=0,0,(LOOKUP(H30,'TEAM NAMES &amp; EVENTS'!$L$12:$L$27,'TEAM NAMES &amp; EVENTS'!$M$12:$M$27)))</f>
        <v>0</v>
      </c>
      <c r="I32" s="382"/>
      <c r="J32" s="141"/>
      <c r="K32" s="142">
        <f>IF(K30=0,0,(LOOKUP(K30,'TEAM NAMES &amp; EVENTS'!$L$12:$L$27,'TEAM NAMES &amp; EVENTS'!$M$12:$M$27)))</f>
        <v>0</v>
      </c>
      <c r="L32" s="382"/>
      <c r="M32" s="141"/>
      <c r="N32" s="142">
        <f>IF(N30=0,0,(LOOKUP(N30,'TEAM NAMES &amp; EVENTS'!$L$12:$L$27,'TEAM NAMES &amp; EVENTS'!$M$12:$M$27)))</f>
        <v>0</v>
      </c>
      <c r="O32" s="382"/>
      <c r="P32" s="141"/>
      <c r="Q32" s="142">
        <f>IF(Q30=0,0,(LOOKUP(Q30,'TEAM NAMES &amp; EVENTS'!$L$12:$L$27,'TEAM NAMES &amp; EVENTS'!$M$12:$M$27)))</f>
        <v>0</v>
      </c>
      <c r="R32" s="382"/>
      <c r="S32" s="141"/>
      <c r="T32" s="142">
        <f>IF(T30=0,0,(LOOKUP(T30,'TEAM NAMES &amp; EVENTS'!$L$12:$L$27,'TEAM NAMES &amp; EVENTS'!$M$12:$M$27)))</f>
        <v>0</v>
      </c>
      <c r="U32" s="382"/>
      <c r="V32" s="141"/>
      <c r="W32" s="142">
        <f>IF(W30=0,0,(LOOKUP(W30,'TEAM NAMES &amp; EVENTS'!$L$12:$L$27,'TEAM NAMES &amp; EVENTS'!$M$12:$M$27)))</f>
        <v>0</v>
      </c>
      <c r="X32" s="382"/>
      <c r="Y32" s="141"/>
      <c r="Z32" s="142">
        <f>IF(Z30=0,0,(LOOKUP(Z30,'TEAM NAMES &amp; EVENTS'!$L$12:$L$27,'TEAM NAMES &amp; EVENTS'!$M$12:$M$27)))</f>
        <v>0</v>
      </c>
      <c r="AA32" s="382"/>
      <c r="AB32" s="141"/>
      <c r="AC32" s="142">
        <f>IF(AC30=0,0,(LOOKUP(AC30,'TEAM NAMES &amp; EVENTS'!$L$12:$L$27,'TEAM NAMES &amp; EVENTS'!$M$12:$M$27)))</f>
        <v>0</v>
      </c>
      <c r="AD32" s="124"/>
      <c r="AE32" s="378"/>
      <c r="AF32" s="378"/>
      <c r="AG32" s="169"/>
      <c r="AH32" s="125">
        <v>3</v>
      </c>
      <c r="AI32" s="147"/>
      <c r="AJ32" s="144"/>
      <c r="AK32" s="145">
        <f>IF(AK31=0,0,(LOOKUP(AK31,'TEAM NAMES &amp; EVENTS'!$L$12:$L$27,'TEAM NAMES &amp; EVENTS'!$M$12:$M$27)))</f>
        <v>0</v>
      </c>
      <c r="AL32" s="158"/>
      <c r="AM32" s="144"/>
      <c r="AN32" s="145">
        <f>IF(AN31=0,0,(LOOKUP(AN31,'TEAM NAMES &amp; EVENTS'!$L$12:$L$27,'TEAM NAMES &amp; EVENTS'!$M$12:$M$27)))</f>
        <v>0</v>
      </c>
      <c r="AO32" s="147"/>
      <c r="AP32" s="144"/>
      <c r="AQ32" s="145">
        <f>IF(AQ31=0,0,(LOOKUP(AQ31,'TEAM NAMES &amp; EVENTS'!$L$12:$L$27,'TEAM NAMES &amp; EVENTS'!$M$12:$M$27)))</f>
        <v>0</v>
      </c>
      <c r="AR32" s="147"/>
      <c r="AS32" s="144"/>
      <c r="AT32" s="145">
        <f>IF(AT31=0,0,(LOOKUP(AT31,'TEAM NAMES &amp; EVENTS'!$L$12:$L$27,'TEAM NAMES &amp; EVENTS'!$M$12:$M$27)))</f>
        <v>0</v>
      </c>
      <c r="AU32" s="158"/>
      <c r="AV32" s="144"/>
      <c r="AW32" s="145">
        <f>IF(AW31=0,0,(LOOKUP(AW31,'TEAM NAMES &amp; EVENTS'!$L$12:$L$27,'TEAM NAMES &amp; EVENTS'!$M$12:$M$27)))</f>
        <v>0</v>
      </c>
      <c r="AX32" s="147"/>
      <c r="AY32" s="144"/>
      <c r="AZ32" s="145">
        <f>IF(AZ31=0,0,(LOOKUP(AZ31,'TEAM NAMES &amp; EVENTS'!$L$12:$L$27,'TEAM NAMES &amp; EVENTS'!$M$12:$M$27)))</f>
        <v>0</v>
      </c>
      <c r="BA32" s="147"/>
      <c r="BB32" s="144"/>
      <c r="BC32" s="145">
        <f>IF(BC31=0,0,(LOOKUP(BC31,'TEAM NAMES &amp; EVENTS'!$L$12:$L$27,'TEAM NAMES &amp; EVENTS'!$M$12:$M$27)))</f>
        <v>0</v>
      </c>
      <c r="BD32" s="147"/>
      <c r="BE32" s="144"/>
      <c r="BF32" s="145">
        <f>IF(BF31=0,0,(LOOKUP(BF31,'TEAM NAMES &amp; EVENTS'!$L$12:$L$27,'TEAM NAMES &amp; EVENTS'!$M$12:$M$27)))</f>
        <v>0</v>
      </c>
      <c r="BG32" s="108"/>
      <c r="BH32" s="162"/>
      <c r="BI32" s="162"/>
      <c r="BJ32" s="162"/>
      <c r="BK32" s="162"/>
      <c r="BL32" s="162"/>
      <c r="BM32" s="162"/>
      <c r="BN32" s="162"/>
      <c r="BO32" s="162"/>
      <c r="BP32" s="162"/>
      <c r="BQ32" s="162"/>
      <c r="BR32" s="162"/>
      <c r="BS32" s="162"/>
      <c r="BT32" s="162"/>
      <c r="BU32" s="162"/>
      <c r="BV32" s="162"/>
      <c r="BW32" s="162"/>
      <c r="BX32" s="162"/>
      <c r="BY32" s="162"/>
      <c r="BZ32" s="162"/>
    </row>
    <row r="33" spans="1:78" ht="19.5" customHeight="1" x14ac:dyDescent="0.2">
      <c r="A33" s="162"/>
      <c r="B33" s="106"/>
      <c r="C33" s="376" t="str">
        <f>LOOKUP("School J",'TEAM NAMES &amp; EVENTS'!B12:B27,'TEAM NAMES &amp; EVENTS'!F12:F27)</f>
        <v>J</v>
      </c>
      <c r="D33" s="379">
        <f>LOOKUP("School J",'TEAM NAMES &amp; EVENTS'!B12:B27,'TEAM NAMES &amp; EVENTS'!E12:E27)</f>
        <v>0</v>
      </c>
      <c r="E33" s="168"/>
      <c r="F33" s="380"/>
      <c r="G33" s="61" t="b">
        <f>IF(F33&gt;0,F33)</f>
        <v>0</v>
      </c>
      <c r="H33" s="383">
        <f>IF(G33=FALSE,0,RANK(G33,G$6:G$53,1))</f>
        <v>0</v>
      </c>
      <c r="I33" s="380"/>
      <c r="J33" s="61" t="b">
        <f>IF(I33&gt;0,I33)</f>
        <v>0</v>
      </c>
      <c r="K33" s="383">
        <f>IF(J33=FALSE,0,RANK(J33,J$6:J$53,1))</f>
        <v>0</v>
      </c>
      <c r="L33" s="380"/>
      <c r="M33" s="61" t="b">
        <f>IF(L33&gt;0,L33)</f>
        <v>0</v>
      </c>
      <c r="N33" s="383">
        <f>IF(M33=FALSE,0,RANK(M33,M$6:M$53,1))</f>
        <v>0</v>
      </c>
      <c r="O33" s="380"/>
      <c r="P33" s="61" t="b">
        <f>IF(O33&gt;0,O33)</f>
        <v>0</v>
      </c>
      <c r="Q33" s="383">
        <f>IF(P33=FALSE,0,RANK(P33,P$6:P$53,1))</f>
        <v>0</v>
      </c>
      <c r="R33" s="380"/>
      <c r="S33" s="61" t="b">
        <f>IF(R33&gt;0,R33)</f>
        <v>0</v>
      </c>
      <c r="T33" s="383">
        <f>IF(S33=FALSE,0,RANK(S33,S$6:S$53,1))</f>
        <v>0</v>
      </c>
      <c r="U33" s="380"/>
      <c r="V33" s="61" t="b">
        <f>IF(U33&gt;0,U33)</f>
        <v>0</v>
      </c>
      <c r="W33" s="383">
        <f>IF(V33=FALSE,0,RANK(V33,V$6:V$53,1))</f>
        <v>0</v>
      </c>
      <c r="X33" s="380"/>
      <c r="Y33" s="61" t="b">
        <f>IF(X33&gt;0,X33)</f>
        <v>0</v>
      </c>
      <c r="Z33" s="383">
        <f>IF(Y33=FALSE,0,RANK(Y33,Y$6:Y$53,1))</f>
        <v>0</v>
      </c>
      <c r="AA33" s="380"/>
      <c r="AB33" s="61" t="b">
        <f>IF(AA33&gt;0,AA33)</f>
        <v>0</v>
      </c>
      <c r="AC33" s="383">
        <f>IF(AB33=FALSE,0,RANK(AB33,AB$6:AB$53,1))</f>
        <v>0</v>
      </c>
      <c r="AD33" s="124"/>
      <c r="AE33" s="384" t="str">
        <f>LOOKUP("School J",'TEAM NAMES &amp; EVENTS'!B12:B27,'TEAM NAMES &amp; EVENTS'!F12:F27)</f>
        <v>J</v>
      </c>
      <c r="AF33" s="379">
        <f>LOOKUP("School J",'TEAM NAMES &amp; EVENTS'!B12:B27,'TEAM NAMES &amp; EVENTS'!E12:E27)</f>
        <v>0</v>
      </c>
      <c r="AG33" s="168"/>
      <c r="AH33" s="125">
        <v>1</v>
      </c>
      <c r="AI33" s="152"/>
      <c r="AJ33" s="153" t="b">
        <f>IF(AI33+AI34+AI35&gt;0,AI33+AI34+AI35)</f>
        <v>0</v>
      </c>
      <c r="AK33" s="128">
        <f>AI33+AI34+AI35</f>
        <v>0</v>
      </c>
      <c r="AL33" s="156"/>
      <c r="AM33" s="153" t="b">
        <f>IF(AL33+AL34+AL35&gt;0,AL33+AL34+AL35)</f>
        <v>0</v>
      </c>
      <c r="AN33" s="131">
        <f>AL33+AL34+AL35</f>
        <v>0</v>
      </c>
      <c r="AO33" s="152"/>
      <c r="AP33" s="153" t="b">
        <f>IF(AO33+AO34+AO35&gt;0,AO33+AO34+AO35)</f>
        <v>0</v>
      </c>
      <c r="AQ33" s="128">
        <f>AO33+AO34+AO35</f>
        <v>0</v>
      </c>
      <c r="AR33" s="152"/>
      <c r="AS33" s="153" t="b">
        <f>IF(AR33+AR34+AR35&gt;0,AR33+AR34+AR35)</f>
        <v>0</v>
      </c>
      <c r="AT33" s="128">
        <f>AR33+AR34+AR35</f>
        <v>0</v>
      </c>
      <c r="AU33" s="156"/>
      <c r="AV33" s="153" t="b">
        <f>IF(AU33+AU34+AU35&gt;0,AU33+AU34+AU35)</f>
        <v>0</v>
      </c>
      <c r="AW33" s="131">
        <f>AU33+AU34+AU35</f>
        <v>0</v>
      </c>
      <c r="AX33" s="152"/>
      <c r="AY33" s="153" t="b">
        <f>IF(AX33+AX34+AX35&gt;0,AX33+AX34+AX35)</f>
        <v>0</v>
      </c>
      <c r="AZ33" s="128">
        <f>AX33+AX34+AX35</f>
        <v>0</v>
      </c>
      <c r="BA33" s="152"/>
      <c r="BB33" s="153" t="b">
        <f>IF(BA33+BA34+BA35&gt;0,BA33+BA34+BA35)</f>
        <v>0</v>
      </c>
      <c r="BC33" s="128">
        <f>BA33+BA34+BA35</f>
        <v>0</v>
      </c>
      <c r="BD33" s="152"/>
      <c r="BE33" s="153" t="b">
        <f>IF(BD33+BD34+BD35&gt;0,BD33+BD34+BD35)</f>
        <v>0</v>
      </c>
      <c r="BF33" s="128">
        <f>BD33+BD34+BD35</f>
        <v>0</v>
      </c>
      <c r="BG33" s="108"/>
      <c r="BH33" s="162"/>
      <c r="BI33" s="162"/>
      <c r="BJ33" s="162"/>
      <c r="BK33" s="162"/>
      <c r="BL33" s="162"/>
      <c r="BM33" s="162"/>
      <c r="BN33" s="162"/>
      <c r="BO33" s="162"/>
      <c r="BP33" s="162"/>
      <c r="BQ33" s="162"/>
      <c r="BR33" s="162"/>
      <c r="BS33" s="162"/>
      <c r="BT33" s="162"/>
      <c r="BU33" s="162"/>
      <c r="BV33" s="162"/>
      <c r="BW33" s="162"/>
      <c r="BX33" s="162"/>
      <c r="BY33" s="162"/>
      <c r="BZ33" s="162"/>
    </row>
    <row r="34" spans="1:78" ht="19.5" customHeight="1" x14ac:dyDescent="0.2">
      <c r="A34" s="162"/>
      <c r="B34" s="106"/>
      <c r="C34" s="377"/>
      <c r="D34" s="377"/>
      <c r="E34" s="168"/>
      <c r="F34" s="381"/>
      <c r="G34" s="61"/>
      <c r="H34" s="353"/>
      <c r="I34" s="381"/>
      <c r="J34" s="61"/>
      <c r="K34" s="353"/>
      <c r="L34" s="381"/>
      <c r="M34" s="61"/>
      <c r="N34" s="353"/>
      <c r="O34" s="381"/>
      <c r="P34" s="61"/>
      <c r="Q34" s="353"/>
      <c r="R34" s="381"/>
      <c r="S34" s="61"/>
      <c r="T34" s="353"/>
      <c r="U34" s="381"/>
      <c r="V34" s="61"/>
      <c r="W34" s="353"/>
      <c r="X34" s="381"/>
      <c r="Y34" s="61"/>
      <c r="Z34" s="353"/>
      <c r="AA34" s="381"/>
      <c r="AB34" s="61"/>
      <c r="AC34" s="353"/>
      <c r="AD34" s="124"/>
      <c r="AE34" s="377"/>
      <c r="AF34" s="377"/>
      <c r="AG34" s="168"/>
      <c r="AH34" s="125">
        <v>2</v>
      </c>
      <c r="AI34" s="139"/>
      <c r="AJ34" s="136"/>
      <c r="AK34" s="137">
        <f>IF(AJ33=FALSE,0,RANK(AJ33,AJ$6:AJ$53, ))</f>
        <v>0</v>
      </c>
      <c r="AL34" s="157"/>
      <c r="AM34" s="136"/>
      <c r="AN34" s="137">
        <f>IF(AM33=FALSE,0,RANK(AM33,AM$6:AM$53, ))</f>
        <v>0</v>
      </c>
      <c r="AO34" s="139"/>
      <c r="AP34" s="136"/>
      <c r="AQ34" s="137">
        <f>IF(AP33=FALSE,0,RANK(AP33,AP$6:AP$53, ))</f>
        <v>0</v>
      </c>
      <c r="AR34" s="139"/>
      <c r="AS34" s="136"/>
      <c r="AT34" s="137">
        <f>IF(AS33=FALSE,0,RANK(AS33,AS$6:AS$53, ))</f>
        <v>0</v>
      </c>
      <c r="AU34" s="157"/>
      <c r="AV34" s="136"/>
      <c r="AW34" s="137">
        <f>IF(AV33=FALSE,0,RANK(AV33,AV$6:AV$53, ))</f>
        <v>0</v>
      </c>
      <c r="AX34" s="139"/>
      <c r="AY34" s="136"/>
      <c r="AZ34" s="137">
        <f>IF(AY33=FALSE,0,RANK(AY33,AY$6:AY$53, ))</f>
        <v>0</v>
      </c>
      <c r="BA34" s="139"/>
      <c r="BB34" s="136"/>
      <c r="BC34" s="137">
        <f>IF(BB33=FALSE,0,RANK(BB33,BB$6:BB$53, ))</f>
        <v>0</v>
      </c>
      <c r="BD34" s="139"/>
      <c r="BE34" s="136"/>
      <c r="BF34" s="137">
        <f>IF(BE33=FALSE,0,RANK(BE33,BE$6:BE$53, ))</f>
        <v>0</v>
      </c>
      <c r="BG34" s="108"/>
      <c r="BH34" s="162"/>
      <c r="BI34" s="162"/>
      <c r="BJ34" s="162"/>
      <c r="BK34" s="162"/>
      <c r="BL34" s="162"/>
      <c r="BM34" s="162"/>
      <c r="BN34" s="162"/>
      <c r="BO34" s="162"/>
      <c r="BP34" s="162"/>
      <c r="BQ34" s="162"/>
      <c r="BR34" s="162"/>
      <c r="BS34" s="162"/>
      <c r="BT34" s="162"/>
      <c r="BU34" s="162"/>
      <c r="BV34" s="162"/>
      <c r="BW34" s="162"/>
      <c r="BX34" s="162"/>
      <c r="BY34" s="162"/>
      <c r="BZ34" s="162"/>
    </row>
    <row r="35" spans="1:78" ht="19.5" customHeight="1" x14ac:dyDescent="0.2">
      <c r="A35" s="162"/>
      <c r="B35" s="106"/>
      <c r="C35" s="378"/>
      <c r="D35" s="378"/>
      <c r="E35" s="169"/>
      <c r="F35" s="382"/>
      <c r="G35" s="141"/>
      <c r="H35" s="142">
        <f>IF(H33=0,0,(LOOKUP(H33,'TEAM NAMES &amp; EVENTS'!$L$12:$L$27,'TEAM NAMES &amp; EVENTS'!$M$12:$M$27)))</f>
        <v>0</v>
      </c>
      <c r="I35" s="382"/>
      <c r="J35" s="141"/>
      <c r="K35" s="142">
        <f>IF(K33=0,0,(LOOKUP(K33,'TEAM NAMES &amp; EVENTS'!$L$12:$L$27,'TEAM NAMES &amp; EVENTS'!$M$12:$M$27)))</f>
        <v>0</v>
      </c>
      <c r="L35" s="382"/>
      <c r="M35" s="141"/>
      <c r="N35" s="142">
        <f>IF(N33=0,0,(LOOKUP(N33,'TEAM NAMES &amp; EVENTS'!$L$12:$L$27,'TEAM NAMES &amp; EVENTS'!$M$12:$M$27)))</f>
        <v>0</v>
      </c>
      <c r="O35" s="382"/>
      <c r="P35" s="141"/>
      <c r="Q35" s="142">
        <f>IF(Q33=0,0,(LOOKUP(Q33,'TEAM NAMES &amp; EVENTS'!$L$12:$L$27,'TEAM NAMES &amp; EVENTS'!$M$12:$M$27)))</f>
        <v>0</v>
      </c>
      <c r="R35" s="382"/>
      <c r="S35" s="141"/>
      <c r="T35" s="142">
        <f>IF(T33=0,0,(LOOKUP(T33,'TEAM NAMES &amp; EVENTS'!$L$12:$L$27,'TEAM NAMES &amp; EVENTS'!$M$12:$M$27)))</f>
        <v>0</v>
      </c>
      <c r="U35" s="382"/>
      <c r="V35" s="141"/>
      <c r="W35" s="142">
        <f>IF(W33=0,0,(LOOKUP(W33,'TEAM NAMES &amp; EVENTS'!$L$12:$L$27,'TEAM NAMES &amp; EVENTS'!$M$12:$M$27)))</f>
        <v>0</v>
      </c>
      <c r="X35" s="382"/>
      <c r="Y35" s="141"/>
      <c r="Z35" s="142">
        <f>IF(Z33=0,0,(LOOKUP(Z33,'TEAM NAMES &amp; EVENTS'!$L$12:$L$27,'TEAM NAMES &amp; EVENTS'!$M$12:$M$27)))</f>
        <v>0</v>
      </c>
      <c r="AA35" s="382"/>
      <c r="AB35" s="141"/>
      <c r="AC35" s="142">
        <f>IF(AC33=0,0,(LOOKUP(AC33,'TEAM NAMES &amp; EVENTS'!$L$12:$L$27,'TEAM NAMES &amp; EVENTS'!$M$12:$M$27)))</f>
        <v>0</v>
      </c>
      <c r="AD35" s="124"/>
      <c r="AE35" s="378"/>
      <c r="AF35" s="378"/>
      <c r="AG35" s="169"/>
      <c r="AH35" s="125">
        <v>3</v>
      </c>
      <c r="AI35" s="147"/>
      <c r="AJ35" s="144"/>
      <c r="AK35" s="145">
        <f>IF(AK34=0,0,(LOOKUP(AK34,'TEAM NAMES &amp; EVENTS'!$L$12:$L$27,'TEAM NAMES &amp; EVENTS'!$M$12:$M$27)))</f>
        <v>0</v>
      </c>
      <c r="AL35" s="158"/>
      <c r="AM35" s="144"/>
      <c r="AN35" s="145">
        <f>IF(AN34=0,0,(LOOKUP(AN34,'TEAM NAMES &amp; EVENTS'!$L$12:$L$27,'TEAM NAMES &amp; EVENTS'!$M$12:$M$27)))</f>
        <v>0</v>
      </c>
      <c r="AO35" s="147"/>
      <c r="AP35" s="144"/>
      <c r="AQ35" s="145">
        <f>IF(AQ34=0,0,(LOOKUP(AQ34,'TEAM NAMES &amp; EVENTS'!$L$12:$L$27,'TEAM NAMES &amp; EVENTS'!$M$12:$M$27)))</f>
        <v>0</v>
      </c>
      <c r="AR35" s="147"/>
      <c r="AS35" s="144"/>
      <c r="AT35" s="145">
        <f>IF(AT34=0,0,(LOOKUP(AT34,'TEAM NAMES &amp; EVENTS'!$L$12:$L$27,'TEAM NAMES &amp; EVENTS'!$M$12:$M$27)))</f>
        <v>0</v>
      </c>
      <c r="AU35" s="158"/>
      <c r="AV35" s="144"/>
      <c r="AW35" s="145">
        <f>IF(AW34=0,0,(LOOKUP(AW34,'TEAM NAMES &amp; EVENTS'!$L$12:$L$27,'TEAM NAMES &amp; EVENTS'!$M$12:$M$27)))</f>
        <v>0</v>
      </c>
      <c r="AX35" s="147"/>
      <c r="AY35" s="144"/>
      <c r="AZ35" s="145">
        <f>IF(AZ34=0,0,(LOOKUP(AZ34,'TEAM NAMES &amp; EVENTS'!$L$12:$L$27,'TEAM NAMES &amp; EVENTS'!$M$12:$M$27)))</f>
        <v>0</v>
      </c>
      <c r="BA35" s="147"/>
      <c r="BB35" s="144"/>
      <c r="BC35" s="145">
        <f>IF(BC34=0,0,(LOOKUP(BC34,'TEAM NAMES &amp; EVENTS'!$L$12:$L$27,'TEAM NAMES &amp; EVENTS'!$M$12:$M$27)))</f>
        <v>0</v>
      </c>
      <c r="BD35" s="147"/>
      <c r="BE35" s="144"/>
      <c r="BF35" s="145">
        <f>IF(BF34=0,0,(LOOKUP(BF34,'TEAM NAMES &amp; EVENTS'!$L$12:$L$27,'TEAM NAMES &amp; EVENTS'!$M$12:$M$27)))</f>
        <v>0</v>
      </c>
      <c r="BG35" s="108"/>
      <c r="BH35" s="162"/>
      <c r="BI35" s="162"/>
      <c r="BJ35" s="162"/>
      <c r="BK35" s="162"/>
      <c r="BL35" s="162"/>
      <c r="BM35" s="162"/>
      <c r="BN35" s="162"/>
      <c r="BO35" s="162"/>
      <c r="BP35" s="162"/>
      <c r="BQ35" s="162"/>
      <c r="BR35" s="162"/>
      <c r="BS35" s="162"/>
      <c r="BT35" s="162"/>
      <c r="BU35" s="162"/>
      <c r="BV35" s="162"/>
      <c r="BW35" s="162"/>
      <c r="BX35" s="162"/>
      <c r="BY35" s="162"/>
      <c r="BZ35" s="162"/>
    </row>
    <row r="36" spans="1:78" ht="19.5" customHeight="1" x14ac:dyDescent="0.2">
      <c r="A36" s="162"/>
      <c r="B36" s="106"/>
      <c r="C36" s="376" t="str">
        <f>LOOKUP("School K",'TEAM NAMES &amp; EVENTS'!B12:B27,'TEAM NAMES &amp; EVENTS'!F12:F27)</f>
        <v>K</v>
      </c>
      <c r="D36" s="379">
        <f>LOOKUP("School K",'TEAM NAMES &amp; EVENTS'!B12:B27,'TEAM NAMES &amp; EVENTS'!E12:E27)</f>
        <v>0</v>
      </c>
      <c r="E36" s="168"/>
      <c r="F36" s="380"/>
      <c r="G36" s="61" t="b">
        <f>IF(F36&gt;0,F36)</f>
        <v>0</v>
      </c>
      <c r="H36" s="383">
        <f>IF(G36=FALSE,0,RANK(G36,G$6:G$53,1))</f>
        <v>0</v>
      </c>
      <c r="I36" s="380"/>
      <c r="J36" s="61" t="b">
        <f>IF(I36&gt;0,I36)</f>
        <v>0</v>
      </c>
      <c r="K36" s="383">
        <f>IF(J36=FALSE,0,RANK(J36,J$6:J$53,1))</f>
        <v>0</v>
      </c>
      <c r="L36" s="380"/>
      <c r="M36" s="61" t="b">
        <f>IF(L36&gt;0,L36)</f>
        <v>0</v>
      </c>
      <c r="N36" s="383">
        <f>IF(M36=FALSE,0,RANK(M36,M$6:M$53,1))</f>
        <v>0</v>
      </c>
      <c r="O36" s="380"/>
      <c r="P36" s="61" t="b">
        <f>IF(O36&gt;0,O36)</f>
        <v>0</v>
      </c>
      <c r="Q36" s="383">
        <f>IF(P36=FALSE,0,RANK(P36,P$6:P$53,1))</f>
        <v>0</v>
      </c>
      <c r="R36" s="380"/>
      <c r="S36" s="61" t="b">
        <f>IF(R36&gt;0,R36)</f>
        <v>0</v>
      </c>
      <c r="T36" s="383">
        <f>IF(S36=FALSE,0,RANK(S36,S$6:S$53,1))</f>
        <v>0</v>
      </c>
      <c r="U36" s="380"/>
      <c r="V36" s="61" t="b">
        <f>IF(U36&gt;0,U36)</f>
        <v>0</v>
      </c>
      <c r="W36" s="383">
        <f>IF(V36=FALSE,0,RANK(V36,V$6:V$53,1))</f>
        <v>0</v>
      </c>
      <c r="X36" s="380"/>
      <c r="Y36" s="61" t="b">
        <f>IF(X36&gt;0,X36)</f>
        <v>0</v>
      </c>
      <c r="Z36" s="383">
        <f>IF(Y36=FALSE,0,RANK(Y36,Y$6:Y$53,1))</f>
        <v>0</v>
      </c>
      <c r="AA36" s="380"/>
      <c r="AB36" s="61" t="b">
        <f>IF(AA36&gt;0,AA36)</f>
        <v>0</v>
      </c>
      <c r="AC36" s="383">
        <f>IF(AB36=FALSE,0,RANK(AB36,AB$6:AB$53,1))</f>
        <v>0</v>
      </c>
      <c r="AD36" s="124"/>
      <c r="AE36" s="384" t="str">
        <f>LOOKUP("School K",'TEAM NAMES &amp; EVENTS'!B12:B27,'TEAM NAMES &amp; EVENTS'!F12:F27)</f>
        <v>K</v>
      </c>
      <c r="AF36" s="379">
        <f>LOOKUP("School K",'TEAM NAMES &amp; EVENTS'!B12:B27,'TEAM NAMES &amp; EVENTS'!E12:E27)</f>
        <v>0</v>
      </c>
      <c r="AG36" s="168"/>
      <c r="AH36" s="125">
        <v>1</v>
      </c>
      <c r="AI36" s="152"/>
      <c r="AJ36" s="153" t="b">
        <f>IF(AI36+AI37+AI38&gt;0,AI36+AI37+AI38)</f>
        <v>0</v>
      </c>
      <c r="AK36" s="128">
        <f>AI36+AI37+AI38</f>
        <v>0</v>
      </c>
      <c r="AL36" s="156"/>
      <c r="AM36" s="153" t="b">
        <f>IF(AL36+AL37+AL38&gt;0,AL36+AL37+AL38)</f>
        <v>0</v>
      </c>
      <c r="AN36" s="131">
        <f>AL36+AL37+AL38</f>
        <v>0</v>
      </c>
      <c r="AO36" s="152"/>
      <c r="AP36" s="153" t="b">
        <f>IF(AO36+AO37+AO38&gt;0,AO36+AO37+AO38)</f>
        <v>0</v>
      </c>
      <c r="AQ36" s="128">
        <f>AO36+AO37+AO38</f>
        <v>0</v>
      </c>
      <c r="AR36" s="152"/>
      <c r="AS36" s="153" t="b">
        <f>IF(AR36+AR37+AR38&gt;0,AR36+AR37+AR38)</f>
        <v>0</v>
      </c>
      <c r="AT36" s="128">
        <f>AR36+AR37+AR38</f>
        <v>0</v>
      </c>
      <c r="AU36" s="156"/>
      <c r="AV36" s="153" t="b">
        <f>IF(AU36+AU37+AU38&gt;0,AU36+AU37+AU38)</f>
        <v>0</v>
      </c>
      <c r="AW36" s="131">
        <f>AU36+AU37+AU38</f>
        <v>0</v>
      </c>
      <c r="AX36" s="152"/>
      <c r="AY36" s="153" t="b">
        <f>IF(AX36+AX37+AX38&gt;0,AX36+AX37+AX38)</f>
        <v>0</v>
      </c>
      <c r="AZ36" s="128">
        <f>AX36+AX37+AX38</f>
        <v>0</v>
      </c>
      <c r="BA36" s="152"/>
      <c r="BB36" s="153" t="b">
        <f>IF(BA36+BA37+BA38&gt;0,BA36+BA37+BA38)</f>
        <v>0</v>
      </c>
      <c r="BC36" s="128">
        <f>BA36+BA37+BA38</f>
        <v>0</v>
      </c>
      <c r="BD36" s="152"/>
      <c r="BE36" s="153" t="b">
        <f>IF(BD36+BD37+BD38&gt;0,BD36+BD37+BD38)</f>
        <v>0</v>
      </c>
      <c r="BF36" s="128">
        <f>BD36+BD37+BD38</f>
        <v>0</v>
      </c>
      <c r="BG36" s="108"/>
      <c r="BH36" s="162"/>
      <c r="BI36" s="162"/>
      <c r="BJ36" s="162"/>
      <c r="BK36" s="162"/>
      <c r="BL36" s="162"/>
      <c r="BM36" s="162"/>
      <c r="BN36" s="162"/>
      <c r="BO36" s="162"/>
      <c r="BP36" s="162"/>
      <c r="BQ36" s="162"/>
      <c r="BR36" s="162"/>
      <c r="BS36" s="162"/>
      <c r="BT36" s="162"/>
      <c r="BU36" s="162"/>
      <c r="BV36" s="162"/>
      <c r="BW36" s="162"/>
      <c r="BX36" s="162"/>
      <c r="BY36" s="162"/>
      <c r="BZ36" s="162"/>
    </row>
    <row r="37" spans="1:78" ht="19.5" customHeight="1" x14ac:dyDescent="0.2">
      <c r="A37" s="162"/>
      <c r="B37" s="106"/>
      <c r="C37" s="377"/>
      <c r="D37" s="377"/>
      <c r="E37" s="168"/>
      <c r="F37" s="381"/>
      <c r="G37" s="61"/>
      <c r="H37" s="353"/>
      <c r="I37" s="381"/>
      <c r="J37" s="61"/>
      <c r="K37" s="353"/>
      <c r="L37" s="381"/>
      <c r="M37" s="61"/>
      <c r="N37" s="353"/>
      <c r="O37" s="381"/>
      <c r="P37" s="61"/>
      <c r="Q37" s="353"/>
      <c r="R37" s="381"/>
      <c r="S37" s="61"/>
      <c r="T37" s="353"/>
      <c r="U37" s="381"/>
      <c r="V37" s="61"/>
      <c r="W37" s="353"/>
      <c r="X37" s="381"/>
      <c r="Y37" s="61"/>
      <c r="Z37" s="353"/>
      <c r="AA37" s="381"/>
      <c r="AB37" s="61"/>
      <c r="AC37" s="353"/>
      <c r="AD37" s="124"/>
      <c r="AE37" s="377"/>
      <c r="AF37" s="377"/>
      <c r="AG37" s="168"/>
      <c r="AH37" s="125">
        <v>2</v>
      </c>
      <c r="AI37" s="139"/>
      <c r="AJ37" s="136"/>
      <c r="AK37" s="137">
        <f>IF(AJ36=FALSE,0,RANK(AJ36,AJ$6:AJ$53, ))</f>
        <v>0</v>
      </c>
      <c r="AL37" s="157"/>
      <c r="AM37" s="136"/>
      <c r="AN37" s="137">
        <f>IF(AM36=FALSE,0,RANK(AM36,AM$6:AM$53, ))</f>
        <v>0</v>
      </c>
      <c r="AO37" s="139"/>
      <c r="AP37" s="136"/>
      <c r="AQ37" s="137">
        <f>IF(AP36=FALSE,0,RANK(AP36,AP$6:AP$53, ))</f>
        <v>0</v>
      </c>
      <c r="AR37" s="139"/>
      <c r="AS37" s="136"/>
      <c r="AT37" s="137">
        <f>IF(AS36=FALSE,0,RANK(AS36,AS$6:AS$53, ))</f>
        <v>0</v>
      </c>
      <c r="AU37" s="157"/>
      <c r="AV37" s="136"/>
      <c r="AW37" s="137">
        <f>IF(AV36=FALSE,0,RANK(AV36,AV$6:AV$53, ))</f>
        <v>0</v>
      </c>
      <c r="AX37" s="139"/>
      <c r="AY37" s="136"/>
      <c r="AZ37" s="137">
        <f>IF(AY36=FALSE,0,RANK(AY36,AY$6:AY$53, ))</f>
        <v>0</v>
      </c>
      <c r="BA37" s="139"/>
      <c r="BB37" s="136"/>
      <c r="BC37" s="137">
        <f>IF(BB36=FALSE,0,RANK(BB36,BB$6:BB$53, ))</f>
        <v>0</v>
      </c>
      <c r="BD37" s="139"/>
      <c r="BE37" s="136"/>
      <c r="BF37" s="137">
        <f>IF(BE36=FALSE,0,RANK(BE36,BE$6:BE$53, ))</f>
        <v>0</v>
      </c>
      <c r="BG37" s="108"/>
      <c r="BH37" s="162"/>
      <c r="BI37" s="162"/>
      <c r="BJ37" s="162"/>
      <c r="BK37" s="162"/>
      <c r="BL37" s="162"/>
      <c r="BM37" s="162"/>
      <c r="BN37" s="162"/>
      <c r="BO37" s="162"/>
      <c r="BP37" s="162"/>
      <c r="BQ37" s="162"/>
      <c r="BR37" s="162"/>
      <c r="BS37" s="162"/>
      <c r="BT37" s="162"/>
      <c r="BU37" s="162"/>
      <c r="BV37" s="162"/>
      <c r="BW37" s="162"/>
      <c r="BX37" s="162"/>
      <c r="BY37" s="162"/>
      <c r="BZ37" s="162"/>
    </row>
    <row r="38" spans="1:78" ht="19.5" customHeight="1" x14ac:dyDescent="0.2">
      <c r="A38" s="162"/>
      <c r="B38" s="106"/>
      <c r="C38" s="378"/>
      <c r="D38" s="378"/>
      <c r="E38" s="169"/>
      <c r="F38" s="382"/>
      <c r="G38" s="141"/>
      <c r="H38" s="142">
        <f>IF(H36=0,0,(LOOKUP(H36,'TEAM NAMES &amp; EVENTS'!$L$12:$L$27,'TEAM NAMES &amp; EVENTS'!$M$12:$M$27)))</f>
        <v>0</v>
      </c>
      <c r="I38" s="382"/>
      <c r="J38" s="141"/>
      <c r="K38" s="142">
        <f>IF(K36=0,0,(LOOKUP(K36,'TEAM NAMES &amp; EVENTS'!$L$12:$L$27,'TEAM NAMES &amp; EVENTS'!$M$12:$M$27)))</f>
        <v>0</v>
      </c>
      <c r="L38" s="382"/>
      <c r="M38" s="141"/>
      <c r="N38" s="142">
        <f>IF(N36=0,0,(LOOKUP(N36,'TEAM NAMES &amp; EVENTS'!$L$12:$L$27,'TEAM NAMES &amp; EVENTS'!$M$12:$M$27)))</f>
        <v>0</v>
      </c>
      <c r="O38" s="382"/>
      <c r="P38" s="141"/>
      <c r="Q38" s="142">
        <f>IF(Q36=0,0,(LOOKUP(Q36,'TEAM NAMES &amp; EVENTS'!$L$12:$L$27,'TEAM NAMES &amp; EVENTS'!$M$12:$M$27)))</f>
        <v>0</v>
      </c>
      <c r="R38" s="382"/>
      <c r="S38" s="141"/>
      <c r="T38" s="142">
        <f>IF(T36=0,0,(LOOKUP(T36,'TEAM NAMES &amp; EVENTS'!$L$12:$L$27,'TEAM NAMES &amp; EVENTS'!$M$12:$M$27)))</f>
        <v>0</v>
      </c>
      <c r="U38" s="382"/>
      <c r="V38" s="141"/>
      <c r="W38" s="142">
        <f>IF(W36=0,0,(LOOKUP(W36,'TEAM NAMES &amp; EVENTS'!$L$12:$L$27,'TEAM NAMES &amp; EVENTS'!$M$12:$M$27)))</f>
        <v>0</v>
      </c>
      <c r="X38" s="382"/>
      <c r="Y38" s="141"/>
      <c r="Z38" s="142">
        <f>IF(Z36=0,0,(LOOKUP(Z36,'TEAM NAMES &amp; EVENTS'!$L$12:$L$27,'TEAM NAMES &amp; EVENTS'!$M$12:$M$27)))</f>
        <v>0</v>
      </c>
      <c r="AA38" s="382"/>
      <c r="AB38" s="141"/>
      <c r="AC38" s="142">
        <f>IF(AC36=0,0,(LOOKUP(AC36,'TEAM NAMES &amp; EVENTS'!$L$12:$L$27,'TEAM NAMES &amp; EVENTS'!$M$12:$M$27)))</f>
        <v>0</v>
      </c>
      <c r="AD38" s="124"/>
      <c r="AE38" s="378"/>
      <c r="AF38" s="378"/>
      <c r="AG38" s="169"/>
      <c r="AH38" s="125">
        <v>3</v>
      </c>
      <c r="AI38" s="147"/>
      <c r="AJ38" s="144"/>
      <c r="AK38" s="145">
        <f>IF(AK37=0,0,(LOOKUP(AK37,'TEAM NAMES &amp; EVENTS'!$L$12:$L$27,'TEAM NAMES &amp; EVENTS'!$M$12:$M$27)))</f>
        <v>0</v>
      </c>
      <c r="AL38" s="158"/>
      <c r="AM38" s="144"/>
      <c r="AN38" s="145">
        <f>IF(AN37=0,0,(LOOKUP(AN37,'TEAM NAMES &amp; EVENTS'!$L$12:$L$27,'TEAM NAMES &amp; EVENTS'!$M$12:$M$27)))</f>
        <v>0</v>
      </c>
      <c r="AO38" s="147"/>
      <c r="AP38" s="144"/>
      <c r="AQ38" s="145">
        <f>IF(AQ37=0,0,(LOOKUP(AQ37,'TEAM NAMES &amp; EVENTS'!$L$12:$L$27,'TEAM NAMES &amp; EVENTS'!$M$12:$M$27)))</f>
        <v>0</v>
      </c>
      <c r="AR38" s="147"/>
      <c r="AS38" s="144"/>
      <c r="AT38" s="145">
        <f>IF(AT37=0,0,(LOOKUP(AT37,'TEAM NAMES &amp; EVENTS'!$L$12:$L$27,'TEAM NAMES &amp; EVENTS'!$M$12:$M$27)))</f>
        <v>0</v>
      </c>
      <c r="AU38" s="158"/>
      <c r="AV38" s="144"/>
      <c r="AW38" s="145">
        <f>IF(AW37=0,0,(LOOKUP(AW37,'TEAM NAMES &amp; EVENTS'!$L$12:$L$27,'TEAM NAMES &amp; EVENTS'!$M$12:$M$27)))</f>
        <v>0</v>
      </c>
      <c r="AX38" s="147"/>
      <c r="AY38" s="144"/>
      <c r="AZ38" s="145">
        <f>IF(AZ37=0,0,(LOOKUP(AZ37,'TEAM NAMES &amp; EVENTS'!$L$12:$L$27,'TEAM NAMES &amp; EVENTS'!$M$12:$M$27)))</f>
        <v>0</v>
      </c>
      <c r="BA38" s="147"/>
      <c r="BB38" s="144"/>
      <c r="BC38" s="145">
        <f>IF(BC37=0,0,(LOOKUP(BC37,'TEAM NAMES &amp; EVENTS'!$L$12:$L$27,'TEAM NAMES &amp; EVENTS'!$M$12:$M$27)))</f>
        <v>0</v>
      </c>
      <c r="BD38" s="147"/>
      <c r="BE38" s="144"/>
      <c r="BF38" s="145">
        <f>IF(BF37=0,0,(LOOKUP(BF37,'TEAM NAMES &amp; EVENTS'!$L$12:$L$27,'TEAM NAMES &amp; EVENTS'!$M$12:$M$27)))</f>
        <v>0</v>
      </c>
      <c r="BG38" s="108"/>
      <c r="BH38" s="162"/>
      <c r="BI38" s="162"/>
      <c r="BJ38" s="162"/>
      <c r="BK38" s="162"/>
      <c r="BL38" s="162"/>
      <c r="BM38" s="162"/>
      <c r="BN38" s="162"/>
      <c r="BO38" s="162"/>
      <c r="BP38" s="162"/>
      <c r="BQ38" s="162"/>
      <c r="BR38" s="162"/>
      <c r="BS38" s="162"/>
      <c r="BT38" s="162"/>
      <c r="BU38" s="162"/>
      <c r="BV38" s="162"/>
      <c r="BW38" s="162"/>
      <c r="BX38" s="162"/>
      <c r="BY38" s="162"/>
      <c r="BZ38" s="162"/>
    </row>
    <row r="39" spans="1:78" ht="19.5" customHeight="1" x14ac:dyDescent="0.2">
      <c r="A39" s="162"/>
      <c r="B39" s="106"/>
      <c r="C39" s="376" t="str">
        <f>LOOKUP("School L",'TEAM NAMES &amp; EVENTS'!$B$12:$B$27,'TEAM NAMES &amp; EVENTS'!$F$12:$F$27)</f>
        <v>L</v>
      </c>
      <c r="D39" s="379">
        <f>LOOKUP("School L",'TEAM NAMES &amp; EVENTS'!$B$12:$B$27,'TEAM NAMES &amp; EVENTS'!$E$12:$E$27)</f>
        <v>0</v>
      </c>
      <c r="E39" s="168"/>
      <c r="F39" s="380"/>
      <c r="G39" s="61" t="b">
        <f>IF(F39&gt;0,F39)</f>
        <v>0</v>
      </c>
      <c r="H39" s="383">
        <f>IF(G39=FALSE,0,RANK(G39,G$6:G$53,1))</f>
        <v>0</v>
      </c>
      <c r="I39" s="380"/>
      <c r="J39" s="61" t="b">
        <f>IF(I39&gt;0,I39)</f>
        <v>0</v>
      </c>
      <c r="K39" s="383">
        <f>IF(J39=FALSE,0,RANK(J39,J$6:J$53,1))</f>
        <v>0</v>
      </c>
      <c r="L39" s="380"/>
      <c r="M39" s="61" t="b">
        <f>IF(L39&gt;0,L39)</f>
        <v>0</v>
      </c>
      <c r="N39" s="383">
        <f>IF(M39=FALSE,0,RANK(M39,M$6:M$53,1))</f>
        <v>0</v>
      </c>
      <c r="O39" s="380"/>
      <c r="P39" s="61" t="b">
        <f>IF(O39&gt;0,O39)</f>
        <v>0</v>
      </c>
      <c r="Q39" s="383">
        <f>IF(P39=FALSE,0,RANK(P39,P$6:P$53,1))</f>
        <v>0</v>
      </c>
      <c r="R39" s="380"/>
      <c r="S39" s="61" t="b">
        <f>IF(R39&gt;0,R39)</f>
        <v>0</v>
      </c>
      <c r="T39" s="383">
        <f>IF(S39=FALSE,0,RANK(S39,S$6:S$53,1))</f>
        <v>0</v>
      </c>
      <c r="U39" s="380"/>
      <c r="V39" s="61" t="b">
        <f>IF(U39&gt;0,U39)</f>
        <v>0</v>
      </c>
      <c r="W39" s="383">
        <f>IF(V39=FALSE,0,RANK(V39,V$6:V$53,1))</f>
        <v>0</v>
      </c>
      <c r="X39" s="380"/>
      <c r="Y39" s="61" t="b">
        <f>IF(X39&gt;0,X39)</f>
        <v>0</v>
      </c>
      <c r="Z39" s="383">
        <f>IF(Y39=FALSE,0,RANK(Y39,Y$6:Y$53,1))</f>
        <v>0</v>
      </c>
      <c r="AA39" s="380"/>
      <c r="AB39" s="61" t="b">
        <f>IF(AA39&gt;0,AA39)</f>
        <v>0</v>
      </c>
      <c r="AC39" s="383">
        <f>IF(AB39=FALSE,0,RANK(AB39,AB$6:AB$53,1))</f>
        <v>0</v>
      </c>
      <c r="AD39" s="124"/>
      <c r="AE39" s="384" t="str">
        <f>LOOKUP("School L",'TEAM NAMES &amp; EVENTS'!B12:B27,'TEAM NAMES &amp; EVENTS'!F12:F27)</f>
        <v>L</v>
      </c>
      <c r="AF39" s="379">
        <f>LOOKUP("School L",'TEAM NAMES &amp; EVENTS'!B12:B27,'TEAM NAMES &amp; EVENTS'!E12:E27)</f>
        <v>0</v>
      </c>
      <c r="AG39" s="168"/>
      <c r="AH39" s="125">
        <v>1</v>
      </c>
      <c r="AI39" s="152"/>
      <c r="AJ39" s="153" t="b">
        <f>IF(AI39+AI40+AI41&gt;0,AI39+AI40+AI41)</f>
        <v>0</v>
      </c>
      <c r="AK39" s="128">
        <f>AI39+AI40+AI41</f>
        <v>0</v>
      </c>
      <c r="AL39" s="156"/>
      <c r="AM39" s="153" t="b">
        <f>IF(AL39+AL40+AL41&gt;0,AL39+AL40+AL41)</f>
        <v>0</v>
      </c>
      <c r="AN39" s="131">
        <f>AL39+AL40+AL41</f>
        <v>0</v>
      </c>
      <c r="AO39" s="152"/>
      <c r="AP39" s="153" t="b">
        <f>IF(AO39+AO40+AO41&gt;0,AO39+AO40+AO41)</f>
        <v>0</v>
      </c>
      <c r="AQ39" s="128">
        <f>AO39+AO40+AO41</f>
        <v>0</v>
      </c>
      <c r="AR39" s="152"/>
      <c r="AS39" s="153" t="b">
        <f>IF(AR39+AR40+AR41&gt;0,AR39+AR40+AR41)</f>
        <v>0</v>
      </c>
      <c r="AT39" s="128">
        <f>AR39+AR40+AR41</f>
        <v>0</v>
      </c>
      <c r="AU39" s="156"/>
      <c r="AV39" s="153" t="b">
        <f>IF(AU39+AU40+AU41&gt;0,AU39+AU40+AU41)</f>
        <v>0</v>
      </c>
      <c r="AW39" s="131">
        <f>AU39+AU40+AU41</f>
        <v>0</v>
      </c>
      <c r="AX39" s="152"/>
      <c r="AY39" s="153" t="b">
        <f>IF(AX39+AX40+AX41&gt;0,AX39+AX40+AX41)</f>
        <v>0</v>
      </c>
      <c r="AZ39" s="128">
        <f>AX39+AX40+AX41</f>
        <v>0</v>
      </c>
      <c r="BA39" s="152"/>
      <c r="BB39" s="153" t="b">
        <f>IF(BA39+BA40+BA41&gt;0,BA39+BA40+BA41)</f>
        <v>0</v>
      </c>
      <c r="BC39" s="128">
        <f>BA39+BA40+BA41</f>
        <v>0</v>
      </c>
      <c r="BD39" s="152"/>
      <c r="BE39" s="153" t="b">
        <f>IF(BD39+BD40+BD41&gt;0,BD39+BD40+BD41)</f>
        <v>0</v>
      </c>
      <c r="BF39" s="128">
        <f>BD39+BD40+BD41</f>
        <v>0</v>
      </c>
      <c r="BG39" s="108"/>
      <c r="BH39" s="162"/>
      <c r="BI39" s="162"/>
      <c r="BJ39" s="162"/>
      <c r="BK39" s="162"/>
      <c r="BL39" s="162"/>
      <c r="BM39" s="162"/>
      <c r="BN39" s="162"/>
      <c r="BO39" s="162"/>
      <c r="BP39" s="162"/>
      <c r="BQ39" s="162"/>
      <c r="BR39" s="162"/>
      <c r="BS39" s="162"/>
      <c r="BT39" s="162"/>
      <c r="BU39" s="162"/>
      <c r="BV39" s="162"/>
      <c r="BW39" s="162"/>
      <c r="BX39" s="162"/>
      <c r="BY39" s="162"/>
      <c r="BZ39" s="162"/>
    </row>
    <row r="40" spans="1:78" ht="19.5" customHeight="1" x14ac:dyDescent="0.2">
      <c r="A40" s="162"/>
      <c r="B40" s="106"/>
      <c r="C40" s="377"/>
      <c r="D40" s="377"/>
      <c r="E40" s="168"/>
      <c r="F40" s="381"/>
      <c r="G40" s="61"/>
      <c r="H40" s="353"/>
      <c r="I40" s="381"/>
      <c r="J40" s="61"/>
      <c r="K40" s="353"/>
      <c r="L40" s="381"/>
      <c r="M40" s="61"/>
      <c r="N40" s="353"/>
      <c r="O40" s="381"/>
      <c r="P40" s="61"/>
      <c r="Q40" s="353"/>
      <c r="R40" s="381"/>
      <c r="S40" s="61"/>
      <c r="T40" s="353"/>
      <c r="U40" s="381"/>
      <c r="V40" s="61"/>
      <c r="W40" s="353"/>
      <c r="X40" s="381"/>
      <c r="Y40" s="61"/>
      <c r="Z40" s="353"/>
      <c r="AA40" s="381"/>
      <c r="AB40" s="61"/>
      <c r="AC40" s="353"/>
      <c r="AD40" s="124"/>
      <c r="AE40" s="377"/>
      <c r="AF40" s="377"/>
      <c r="AG40" s="168"/>
      <c r="AH40" s="125">
        <v>2</v>
      </c>
      <c r="AI40" s="139"/>
      <c r="AJ40" s="136"/>
      <c r="AK40" s="137">
        <f>IF(AJ39=FALSE,0,RANK(AJ39,AJ$6:AJ$53, ))</f>
        <v>0</v>
      </c>
      <c r="AL40" s="157"/>
      <c r="AM40" s="136"/>
      <c r="AN40" s="137">
        <f>IF(AM39=FALSE,0,RANK(AM39,AM$6:AM$53, ))</f>
        <v>0</v>
      </c>
      <c r="AO40" s="139"/>
      <c r="AP40" s="136"/>
      <c r="AQ40" s="137">
        <f>IF(AP39=FALSE,0,RANK(AP39,AP$6:AP$53, ))</f>
        <v>0</v>
      </c>
      <c r="AR40" s="139"/>
      <c r="AS40" s="136"/>
      <c r="AT40" s="137">
        <f>IF(AS39=FALSE,0,RANK(AS39,AS$6:AS$53, ))</f>
        <v>0</v>
      </c>
      <c r="AU40" s="157"/>
      <c r="AV40" s="136"/>
      <c r="AW40" s="137">
        <f>IF(AV39=FALSE,0,RANK(AV39,AV$6:AV$53, ))</f>
        <v>0</v>
      </c>
      <c r="AX40" s="139"/>
      <c r="AY40" s="136"/>
      <c r="AZ40" s="137">
        <f>IF(AY39=FALSE,0,RANK(AY39,AY$6:AY$53, ))</f>
        <v>0</v>
      </c>
      <c r="BA40" s="139"/>
      <c r="BB40" s="136"/>
      <c r="BC40" s="137">
        <f>IF(BB39=FALSE,0,RANK(BB39,BB$6:BB$53, ))</f>
        <v>0</v>
      </c>
      <c r="BD40" s="139"/>
      <c r="BE40" s="136"/>
      <c r="BF40" s="137">
        <f>IF(BE39=FALSE,0,RANK(BE39,BE$6:BE$53, ))</f>
        <v>0</v>
      </c>
      <c r="BG40" s="108"/>
      <c r="BH40" s="162"/>
      <c r="BI40" s="162"/>
      <c r="BJ40" s="162"/>
      <c r="BK40" s="162"/>
      <c r="BL40" s="162"/>
      <c r="BM40" s="162"/>
      <c r="BN40" s="162"/>
      <c r="BO40" s="162"/>
      <c r="BP40" s="162"/>
      <c r="BQ40" s="162"/>
      <c r="BR40" s="162"/>
      <c r="BS40" s="162"/>
      <c r="BT40" s="162"/>
      <c r="BU40" s="162"/>
      <c r="BV40" s="162"/>
      <c r="BW40" s="162"/>
      <c r="BX40" s="162"/>
      <c r="BY40" s="162"/>
      <c r="BZ40" s="162"/>
    </row>
    <row r="41" spans="1:78" ht="19.5" customHeight="1" x14ac:dyDescent="0.2">
      <c r="A41" s="162"/>
      <c r="B41" s="106"/>
      <c r="C41" s="378"/>
      <c r="D41" s="378"/>
      <c r="E41" s="169"/>
      <c r="F41" s="382"/>
      <c r="G41" s="141"/>
      <c r="H41" s="142">
        <f>IF(H39=0,0,(LOOKUP(H39,'TEAM NAMES &amp; EVENTS'!$L$12:$L$27,'TEAM NAMES &amp; EVENTS'!$M$12:$M$27)))</f>
        <v>0</v>
      </c>
      <c r="I41" s="382"/>
      <c r="J41" s="141"/>
      <c r="K41" s="142">
        <f>IF(K39=0,0,(LOOKUP(K39,'TEAM NAMES &amp; EVENTS'!$L$12:$L$27,'TEAM NAMES &amp; EVENTS'!$M$12:$M$27)))</f>
        <v>0</v>
      </c>
      <c r="L41" s="382"/>
      <c r="M41" s="141"/>
      <c r="N41" s="142">
        <f>IF(N39=0,0,(LOOKUP(N39,'TEAM NAMES &amp; EVENTS'!$L$12:$L$27,'TEAM NAMES &amp; EVENTS'!$M$12:$M$27)))</f>
        <v>0</v>
      </c>
      <c r="O41" s="382"/>
      <c r="P41" s="141"/>
      <c r="Q41" s="142">
        <f>IF(Q39=0,0,(LOOKUP(Q39,'TEAM NAMES &amp; EVENTS'!$L$12:$L$27,'TEAM NAMES &amp; EVENTS'!$M$12:$M$27)))</f>
        <v>0</v>
      </c>
      <c r="R41" s="382"/>
      <c r="S41" s="141"/>
      <c r="T41" s="142">
        <f>IF(T39=0,0,(LOOKUP(T39,'TEAM NAMES &amp; EVENTS'!$L$12:$L$27,'TEAM NAMES &amp; EVENTS'!$M$12:$M$27)))</f>
        <v>0</v>
      </c>
      <c r="U41" s="382"/>
      <c r="V41" s="141"/>
      <c r="W41" s="142">
        <f>IF(W39=0,0,(LOOKUP(W39,'TEAM NAMES &amp; EVENTS'!$L$12:$L$27,'TEAM NAMES &amp; EVENTS'!$M$12:$M$27)))</f>
        <v>0</v>
      </c>
      <c r="X41" s="382"/>
      <c r="Y41" s="141"/>
      <c r="Z41" s="142">
        <f>IF(Z39=0,0,(LOOKUP(Z39,'TEAM NAMES &amp; EVENTS'!$L$12:$L$27,'TEAM NAMES &amp; EVENTS'!$M$12:$M$27)))</f>
        <v>0</v>
      </c>
      <c r="AA41" s="382"/>
      <c r="AB41" s="141"/>
      <c r="AC41" s="142">
        <f>IF(AC39=0,0,(LOOKUP(AC39,'TEAM NAMES &amp; EVENTS'!$L$12:$L$27,'TEAM NAMES &amp; EVENTS'!$M$12:$M$27)))</f>
        <v>0</v>
      </c>
      <c r="AD41" s="124"/>
      <c r="AE41" s="378"/>
      <c r="AF41" s="378"/>
      <c r="AG41" s="169"/>
      <c r="AH41" s="125">
        <v>3</v>
      </c>
      <c r="AI41" s="147"/>
      <c r="AJ41" s="144"/>
      <c r="AK41" s="145">
        <f>IF(AK40=0,0,(LOOKUP(AK40,'TEAM NAMES &amp; EVENTS'!$L$12:$L$27,'TEAM NAMES &amp; EVENTS'!$M$12:$M$27)))</f>
        <v>0</v>
      </c>
      <c r="AL41" s="158"/>
      <c r="AM41" s="144"/>
      <c r="AN41" s="145">
        <f>IF(AN40=0,0,(LOOKUP(AN40,'TEAM NAMES &amp; EVENTS'!$L$12:$L$27,'TEAM NAMES &amp; EVENTS'!$M$12:$M$27)))</f>
        <v>0</v>
      </c>
      <c r="AO41" s="147"/>
      <c r="AP41" s="144"/>
      <c r="AQ41" s="145">
        <f>IF(AQ40=0,0,(LOOKUP(AQ40,'TEAM NAMES &amp; EVENTS'!$L$12:$L$27,'TEAM NAMES &amp; EVENTS'!$M$12:$M$27)))</f>
        <v>0</v>
      </c>
      <c r="AR41" s="147"/>
      <c r="AS41" s="144"/>
      <c r="AT41" s="145">
        <f>IF(AT40=0,0,(LOOKUP(AT40,'TEAM NAMES &amp; EVENTS'!$L$12:$L$27,'TEAM NAMES &amp; EVENTS'!$M$12:$M$27)))</f>
        <v>0</v>
      </c>
      <c r="AU41" s="158"/>
      <c r="AV41" s="144"/>
      <c r="AW41" s="145">
        <f>IF(AW40=0,0,(LOOKUP(AW40,'TEAM NAMES &amp; EVENTS'!$L$12:$L$27,'TEAM NAMES &amp; EVENTS'!$M$12:$M$27)))</f>
        <v>0</v>
      </c>
      <c r="AX41" s="147"/>
      <c r="AY41" s="144"/>
      <c r="AZ41" s="145">
        <f>IF(AZ40=0,0,(LOOKUP(AZ40,'TEAM NAMES &amp; EVENTS'!$L$12:$L$27,'TEAM NAMES &amp; EVENTS'!$M$12:$M$27)))</f>
        <v>0</v>
      </c>
      <c r="BA41" s="147"/>
      <c r="BB41" s="144"/>
      <c r="BC41" s="145">
        <f>IF(BC40=0,0,(LOOKUP(BC40,'TEAM NAMES &amp; EVENTS'!$L$12:$L$27,'TEAM NAMES &amp; EVENTS'!$M$12:$M$27)))</f>
        <v>0</v>
      </c>
      <c r="BD41" s="147"/>
      <c r="BE41" s="144"/>
      <c r="BF41" s="145">
        <f>IF(BF40=0,0,(LOOKUP(BF40,'TEAM NAMES &amp; EVENTS'!$L$12:$L$27,'TEAM NAMES &amp; EVENTS'!$M$12:$M$27)))</f>
        <v>0</v>
      </c>
      <c r="BG41" s="108"/>
      <c r="BH41" s="162"/>
      <c r="BI41" s="162"/>
      <c r="BJ41" s="162"/>
      <c r="BK41" s="162"/>
      <c r="BL41" s="162"/>
      <c r="BM41" s="162"/>
      <c r="BN41" s="162"/>
      <c r="BO41" s="162"/>
      <c r="BP41" s="162"/>
      <c r="BQ41" s="162"/>
      <c r="BR41" s="162"/>
      <c r="BS41" s="162"/>
      <c r="BT41" s="162"/>
      <c r="BU41" s="162"/>
      <c r="BV41" s="162"/>
      <c r="BW41" s="162"/>
      <c r="BX41" s="162"/>
      <c r="BY41" s="162"/>
      <c r="BZ41" s="162"/>
    </row>
    <row r="42" spans="1:78" ht="19.5" customHeight="1" x14ac:dyDescent="0.2">
      <c r="A42" s="162"/>
      <c r="B42" s="106"/>
      <c r="C42" s="376" t="str">
        <f>LOOKUP("School M",'TEAM NAMES &amp; EVENTS'!$B$12:$B$27,'TEAM NAMES &amp; EVENTS'!$F$12:$F$27)</f>
        <v>M</v>
      </c>
      <c r="D42" s="379">
        <f>LOOKUP("School M",'TEAM NAMES &amp; EVENTS'!$B$12:$B$27,'TEAM NAMES &amp; EVENTS'!$E$12:$E$27)</f>
        <v>0</v>
      </c>
      <c r="E42" s="168"/>
      <c r="F42" s="380"/>
      <c r="G42" s="61" t="b">
        <f>IF(F42&gt;0,F42)</f>
        <v>0</v>
      </c>
      <c r="H42" s="383">
        <f>IF(G42=FALSE,0,RANK(G42,G$6:G$53,1))</f>
        <v>0</v>
      </c>
      <c r="I42" s="380"/>
      <c r="J42" s="61" t="b">
        <f>IF(I42&gt;0,I42)</f>
        <v>0</v>
      </c>
      <c r="K42" s="383">
        <f>IF(J42=FALSE,0,RANK(J42,J$6:J$53,1))</f>
        <v>0</v>
      </c>
      <c r="L42" s="380"/>
      <c r="M42" s="61" t="b">
        <f>IF(L42&gt;0,L42)</f>
        <v>0</v>
      </c>
      <c r="N42" s="383">
        <f>IF(M42=FALSE,0,RANK(M42,M$6:M$53,1))</f>
        <v>0</v>
      </c>
      <c r="O42" s="380"/>
      <c r="P42" s="61" t="b">
        <f>IF(O42&gt;0,O42)</f>
        <v>0</v>
      </c>
      <c r="Q42" s="383">
        <f>IF(P42=FALSE,0,RANK(P42,P$6:P$53,1))</f>
        <v>0</v>
      </c>
      <c r="R42" s="380"/>
      <c r="S42" s="61" t="b">
        <f>IF(R42&gt;0,R42)</f>
        <v>0</v>
      </c>
      <c r="T42" s="383">
        <f>IF(S42=FALSE,0,RANK(S42,S$6:S$53,1))</f>
        <v>0</v>
      </c>
      <c r="U42" s="380"/>
      <c r="V42" s="61" t="b">
        <f>IF(U42&gt;0,U42)</f>
        <v>0</v>
      </c>
      <c r="W42" s="383">
        <f>IF(V42=FALSE,0,RANK(V42,V$6:V$53,1))</f>
        <v>0</v>
      </c>
      <c r="X42" s="380"/>
      <c r="Y42" s="61" t="b">
        <f>IF(X42&gt;0,X42)</f>
        <v>0</v>
      </c>
      <c r="Z42" s="383">
        <f>IF(Y42=FALSE,0,RANK(Y42,Y$6:Y$53,1))</f>
        <v>0</v>
      </c>
      <c r="AA42" s="380"/>
      <c r="AB42" s="61" t="b">
        <f>IF(AA42&gt;0,AA42)</f>
        <v>0</v>
      </c>
      <c r="AC42" s="383">
        <f>IF(AB42=FALSE,0,RANK(AB42,AB$6:AB$53,1))</f>
        <v>0</v>
      </c>
      <c r="AD42" s="124"/>
      <c r="AE42" s="384" t="str">
        <f>LOOKUP("School M",'TEAM NAMES &amp; EVENTS'!$B$12:$B$27,'TEAM NAMES &amp; EVENTS'!$F$12:$F$27)</f>
        <v>M</v>
      </c>
      <c r="AF42" s="379">
        <f>LOOKUP("School M",'TEAM NAMES &amp; EVENTS'!$B$12:$B$27,'TEAM NAMES &amp; EVENTS'!$E$12:$E$27)</f>
        <v>0</v>
      </c>
      <c r="AG42" s="168"/>
      <c r="AH42" s="125">
        <v>1</v>
      </c>
      <c r="AI42" s="152"/>
      <c r="AJ42" s="153" t="b">
        <f>IF(AI42+AI43+AI44&gt;0,AI42+AI43+AI44)</f>
        <v>0</v>
      </c>
      <c r="AK42" s="128">
        <f>AI42+AI43+AI44</f>
        <v>0</v>
      </c>
      <c r="AL42" s="156"/>
      <c r="AM42" s="153" t="b">
        <f>IF(AL42+AL43+AL44&gt;0,AL42+AL43+AL44)</f>
        <v>0</v>
      </c>
      <c r="AN42" s="131">
        <f>AL42+AL43+AL44</f>
        <v>0</v>
      </c>
      <c r="AO42" s="152"/>
      <c r="AP42" s="153" t="b">
        <f>IF(AO42+AO43+AO44&gt;0,AO42+AO43+AO44)</f>
        <v>0</v>
      </c>
      <c r="AQ42" s="128">
        <f>AO42+AO43+AO44</f>
        <v>0</v>
      </c>
      <c r="AR42" s="152"/>
      <c r="AS42" s="153" t="b">
        <f>IF(AR42+AR43+AR44&gt;0,AR42+AR43+AR44)</f>
        <v>0</v>
      </c>
      <c r="AT42" s="128">
        <f>AR42+AR43+AR44</f>
        <v>0</v>
      </c>
      <c r="AU42" s="156"/>
      <c r="AV42" s="153" t="b">
        <f>IF(AU42+AU43+AU44&gt;0,AU42+AU43+AU44)</f>
        <v>0</v>
      </c>
      <c r="AW42" s="131">
        <f>AU42+AU43+AU44</f>
        <v>0</v>
      </c>
      <c r="AX42" s="152"/>
      <c r="AY42" s="153" t="b">
        <f>IF(AX42+AX43+AX44&gt;0,AX42+AX43+AX44)</f>
        <v>0</v>
      </c>
      <c r="AZ42" s="128">
        <f>AX42+AX43+AX44</f>
        <v>0</v>
      </c>
      <c r="BA42" s="152"/>
      <c r="BB42" s="153" t="b">
        <f>IF(BA42+BA43+BA44&gt;0,BA42+BA43+BA44)</f>
        <v>0</v>
      </c>
      <c r="BC42" s="128">
        <f>BA42+BA43+BA44</f>
        <v>0</v>
      </c>
      <c r="BD42" s="152"/>
      <c r="BE42" s="153" t="b">
        <f>IF(BD42+BD43+BD44&gt;0,BD42+BD43+BD44)</f>
        <v>0</v>
      </c>
      <c r="BF42" s="128">
        <f>BD42+BD43+BD44</f>
        <v>0</v>
      </c>
      <c r="BG42" s="108"/>
      <c r="BH42" s="162"/>
      <c r="BI42" s="162"/>
      <c r="BJ42" s="162"/>
      <c r="BK42" s="162"/>
      <c r="BL42" s="162"/>
      <c r="BM42" s="162"/>
      <c r="BN42" s="162"/>
      <c r="BO42" s="162"/>
      <c r="BP42" s="162"/>
      <c r="BQ42" s="162"/>
      <c r="BR42" s="162"/>
      <c r="BS42" s="162"/>
      <c r="BT42" s="162"/>
      <c r="BU42" s="162"/>
      <c r="BV42" s="162"/>
      <c r="BW42" s="162"/>
      <c r="BX42" s="162"/>
      <c r="BY42" s="162"/>
      <c r="BZ42" s="162"/>
    </row>
    <row r="43" spans="1:78" ht="19.5" customHeight="1" x14ac:dyDescent="0.2">
      <c r="A43" s="162"/>
      <c r="B43" s="106"/>
      <c r="C43" s="377"/>
      <c r="D43" s="377"/>
      <c r="E43" s="168"/>
      <c r="F43" s="381"/>
      <c r="G43" s="61"/>
      <c r="H43" s="353"/>
      <c r="I43" s="381"/>
      <c r="J43" s="61"/>
      <c r="K43" s="353"/>
      <c r="L43" s="381"/>
      <c r="M43" s="61"/>
      <c r="N43" s="353"/>
      <c r="O43" s="381"/>
      <c r="P43" s="61"/>
      <c r="Q43" s="353"/>
      <c r="R43" s="381"/>
      <c r="S43" s="61"/>
      <c r="T43" s="353"/>
      <c r="U43" s="381"/>
      <c r="V43" s="61"/>
      <c r="W43" s="353"/>
      <c r="X43" s="381"/>
      <c r="Y43" s="61"/>
      <c r="Z43" s="353"/>
      <c r="AA43" s="381"/>
      <c r="AB43" s="61"/>
      <c r="AC43" s="353"/>
      <c r="AD43" s="124"/>
      <c r="AE43" s="377"/>
      <c r="AF43" s="377"/>
      <c r="AG43" s="168"/>
      <c r="AH43" s="125">
        <v>2</v>
      </c>
      <c r="AI43" s="139"/>
      <c r="AJ43" s="136"/>
      <c r="AK43" s="137">
        <f>IF(AJ42=FALSE,0,RANK(AJ42,AJ$6:AJ$53, ))</f>
        <v>0</v>
      </c>
      <c r="AL43" s="157"/>
      <c r="AM43" s="136"/>
      <c r="AN43" s="137">
        <f>IF(AM42=FALSE,0,RANK(AM42,AM$6:AM$53, ))</f>
        <v>0</v>
      </c>
      <c r="AO43" s="139"/>
      <c r="AP43" s="136"/>
      <c r="AQ43" s="137">
        <f>IF(AP42=FALSE,0,RANK(AP42,AP$6:AP$53, ))</f>
        <v>0</v>
      </c>
      <c r="AR43" s="139"/>
      <c r="AS43" s="136"/>
      <c r="AT43" s="137">
        <f>IF(AS42=FALSE,0,RANK(AS42,AS$6:AS$53, ))</f>
        <v>0</v>
      </c>
      <c r="AU43" s="157"/>
      <c r="AV43" s="136"/>
      <c r="AW43" s="137">
        <f>IF(AV42=FALSE,0,RANK(AV42,AV$6:AV$53, ))</f>
        <v>0</v>
      </c>
      <c r="AX43" s="139"/>
      <c r="AY43" s="136"/>
      <c r="AZ43" s="137">
        <f>IF(AY42=FALSE,0,RANK(AY42,AY$6:AY$53, ))</f>
        <v>0</v>
      </c>
      <c r="BA43" s="139"/>
      <c r="BB43" s="136"/>
      <c r="BC43" s="137">
        <f>IF(BB42=FALSE,0,RANK(BB42,BB$6:BB$53, ))</f>
        <v>0</v>
      </c>
      <c r="BD43" s="139"/>
      <c r="BE43" s="136"/>
      <c r="BF43" s="137">
        <f>IF(BE42=FALSE,0,RANK(BE42,BE$6:BE$53, ))</f>
        <v>0</v>
      </c>
      <c r="BG43" s="108"/>
      <c r="BH43" s="162"/>
      <c r="BI43" s="162"/>
      <c r="BJ43" s="162"/>
      <c r="BK43" s="162"/>
      <c r="BL43" s="162"/>
      <c r="BM43" s="162"/>
      <c r="BN43" s="162"/>
      <c r="BO43" s="162"/>
      <c r="BP43" s="162"/>
      <c r="BQ43" s="162"/>
      <c r="BR43" s="162"/>
      <c r="BS43" s="162"/>
      <c r="BT43" s="162"/>
      <c r="BU43" s="162"/>
      <c r="BV43" s="162"/>
      <c r="BW43" s="162"/>
      <c r="BX43" s="162"/>
      <c r="BY43" s="162"/>
      <c r="BZ43" s="162"/>
    </row>
    <row r="44" spans="1:78" ht="19.5" customHeight="1" x14ac:dyDescent="0.2">
      <c r="A44" s="162"/>
      <c r="B44" s="106"/>
      <c r="C44" s="378"/>
      <c r="D44" s="378"/>
      <c r="E44" s="169"/>
      <c r="F44" s="382"/>
      <c r="G44" s="141"/>
      <c r="H44" s="142">
        <f>IF(H42=0,0,(LOOKUP(H42,'TEAM NAMES &amp; EVENTS'!$L$12:$L$27,'TEAM NAMES &amp; EVENTS'!$M$12:$M$27)))</f>
        <v>0</v>
      </c>
      <c r="I44" s="382"/>
      <c r="J44" s="141"/>
      <c r="K44" s="142">
        <f>IF(K42=0,0,(LOOKUP(K42,'TEAM NAMES &amp; EVENTS'!$L$12:$L$27,'TEAM NAMES &amp; EVENTS'!$M$12:$M$27)))</f>
        <v>0</v>
      </c>
      <c r="L44" s="382"/>
      <c r="M44" s="141"/>
      <c r="N44" s="142">
        <f>IF(N42=0,0,(LOOKUP(N42,'TEAM NAMES &amp; EVENTS'!$L$12:$L$27,'TEAM NAMES &amp; EVENTS'!$M$12:$M$27)))</f>
        <v>0</v>
      </c>
      <c r="O44" s="382"/>
      <c r="P44" s="141"/>
      <c r="Q44" s="142">
        <f>IF(Q42=0,0,(LOOKUP(Q42,'TEAM NAMES &amp; EVENTS'!$L$12:$L$27,'TEAM NAMES &amp; EVENTS'!$M$12:$M$27)))</f>
        <v>0</v>
      </c>
      <c r="R44" s="382"/>
      <c r="S44" s="141"/>
      <c r="T44" s="142">
        <f>IF(T42=0,0,(LOOKUP(T42,'TEAM NAMES &amp; EVENTS'!$L$12:$L$27,'TEAM NAMES &amp; EVENTS'!$M$12:$M$27)))</f>
        <v>0</v>
      </c>
      <c r="U44" s="382"/>
      <c r="V44" s="141"/>
      <c r="W44" s="142">
        <f>IF(W42=0,0,(LOOKUP(W42,'TEAM NAMES &amp; EVENTS'!$L$12:$L$27,'TEAM NAMES &amp; EVENTS'!$M$12:$M$27)))</f>
        <v>0</v>
      </c>
      <c r="X44" s="382"/>
      <c r="Y44" s="141"/>
      <c r="Z44" s="142">
        <f>IF(Z42=0,0,(LOOKUP(Z42,'TEAM NAMES &amp; EVENTS'!$L$12:$L$27,'TEAM NAMES &amp; EVENTS'!$M$12:$M$27)))</f>
        <v>0</v>
      </c>
      <c r="AA44" s="382"/>
      <c r="AB44" s="141"/>
      <c r="AC44" s="142">
        <f>IF(AC42=0,0,(LOOKUP(AC42,'TEAM NAMES &amp; EVENTS'!$L$12:$L$27,'TEAM NAMES &amp; EVENTS'!$M$12:$M$27)))</f>
        <v>0</v>
      </c>
      <c r="AD44" s="124"/>
      <c r="AE44" s="378"/>
      <c r="AF44" s="378"/>
      <c r="AG44" s="169"/>
      <c r="AH44" s="125">
        <v>3</v>
      </c>
      <c r="AI44" s="147"/>
      <c r="AJ44" s="144"/>
      <c r="AK44" s="145">
        <f>IF(AK43=0,0,(LOOKUP(AK43,'TEAM NAMES &amp; EVENTS'!$L$12:$L$27,'TEAM NAMES &amp; EVENTS'!$M$12:$M$27)))</f>
        <v>0</v>
      </c>
      <c r="AL44" s="158"/>
      <c r="AM44" s="144"/>
      <c r="AN44" s="145">
        <f>IF(AN43=0,0,(LOOKUP(AN43,'TEAM NAMES &amp; EVENTS'!$L$12:$L$27,'TEAM NAMES &amp; EVENTS'!$M$12:$M$27)))</f>
        <v>0</v>
      </c>
      <c r="AO44" s="147"/>
      <c r="AP44" s="144"/>
      <c r="AQ44" s="145">
        <f>IF(AQ43=0,0,(LOOKUP(AQ43,'TEAM NAMES &amp; EVENTS'!$L$12:$L$27,'TEAM NAMES &amp; EVENTS'!$M$12:$M$27)))</f>
        <v>0</v>
      </c>
      <c r="AR44" s="147"/>
      <c r="AS44" s="144"/>
      <c r="AT44" s="145">
        <f>IF(AT43=0,0,(LOOKUP(AT43,'TEAM NAMES &amp; EVENTS'!$L$12:$L$27,'TEAM NAMES &amp; EVENTS'!$M$12:$M$27)))</f>
        <v>0</v>
      </c>
      <c r="AU44" s="158"/>
      <c r="AV44" s="144"/>
      <c r="AW44" s="145">
        <f>IF(AW43=0,0,(LOOKUP(AW43,'TEAM NAMES &amp; EVENTS'!$L$12:$L$27,'TEAM NAMES &amp; EVENTS'!$M$12:$M$27)))</f>
        <v>0</v>
      </c>
      <c r="AX44" s="147"/>
      <c r="AY44" s="144"/>
      <c r="AZ44" s="145">
        <f>IF(AZ43=0,0,(LOOKUP(AZ43,'TEAM NAMES &amp; EVENTS'!$L$12:$L$27,'TEAM NAMES &amp; EVENTS'!$M$12:$M$27)))</f>
        <v>0</v>
      </c>
      <c r="BA44" s="147"/>
      <c r="BB44" s="144"/>
      <c r="BC44" s="145">
        <f>IF(BC43=0,0,(LOOKUP(BC43,'TEAM NAMES &amp; EVENTS'!$L$12:$L$27,'TEAM NAMES &amp; EVENTS'!$M$12:$M$27)))</f>
        <v>0</v>
      </c>
      <c r="BD44" s="147"/>
      <c r="BE44" s="144"/>
      <c r="BF44" s="145">
        <f>IF(BF43=0,0,(LOOKUP(BF43,'TEAM NAMES &amp; EVENTS'!$L$12:$L$27,'TEAM NAMES &amp; EVENTS'!$M$12:$M$27)))</f>
        <v>0</v>
      </c>
      <c r="BG44" s="108"/>
      <c r="BH44" s="162"/>
      <c r="BI44" s="162"/>
      <c r="BJ44" s="162"/>
      <c r="BK44" s="162"/>
      <c r="BL44" s="162"/>
      <c r="BM44" s="162"/>
      <c r="BN44" s="162"/>
      <c r="BO44" s="162"/>
      <c r="BP44" s="162"/>
      <c r="BQ44" s="162"/>
      <c r="BR44" s="162"/>
      <c r="BS44" s="162"/>
      <c r="BT44" s="162"/>
      <c r="BU44" s="162"/>
      <c r="BV44" s="162"/>
      <c r="BW44" s="162"/>
      <c r="BX44" s="162"/>
      <c r="BY44" s="162"/>
      <c r="BZ44" s="162"/>
    </row>
    <row r="45" spans="1:78" ht="19.5" customHeight="1" x14ac:dyDescent="0.2">
      <c r="A45" s="162"/>
      <c r="B45" s="106"/>
      <c r="C45" s="376" t="str">
        <f>LOOKUP("School N",'TEAM NAMES &amp; EVENTS'!$B$12:$B$27,'TEAM NAMES &amp; EVENTS'!$F$12:$F$27)</f>
        <v>N</v>
      </c>
      <c r="D45" s="379">
        <f>LOOKUP("School N",'TEAM NAMES &amp; EVENTS'!$B$12:$B$27,'TEAM NAMES &amp; EVENTS'!$E$12:$E$27)</f>
        <v>0</v>
      </c>
      <c r="E45" s="168"/>
      <c r="F45" s="380"/>
      <c r="G45" s="61" t="b">
        <f>IF(F45&gt;0,F45)</f>
        <v>0</v>
      </c>
      <c r="H45" s="383">
        <f>IF(G45=FALSE,0,RANK(G45,G$6:G$53,1))</f>
        <v>0</v>
      </c>
      <c r="I45" s="380"/>
      <c r="J45" s="61" t="b">
        <f>IF(I45&gt;0,I45)</f>
        <v>0</v>
      </c>
      <c r="K45" s="383">
        <f>IF(J45=FALSE,0,RANK(J45,J$6:J$53,1))</f>
        <v>0</v>
      </c>
      <c r="L45" s="380"/>
      <c r="M45" s="61" t="b">
        <f>IF(L45&gt;0,L45)</f>
        <v>0</v>
      </c>
      <c r="N45" s="383">
        <f>IF(M45=FALSE,0,RANK(M45,M$6:M$53,1))</f>
        <v>0</v>
      </c>
      <c r="O45" s="380"/>
      <c r="P45" s="61" t="b">
        <f>IF(O45&gt;0,O45)</f>
        <v>0</v>
      </c>
      <c r="Q45" s="383">
        <f>IF(P45=FALSE,0,RANK(P45,P$6:P$53,1))</f>
        <v>0</v>
      </c>
      <c r="R45" s="380"/>
      <c r="S45" s="61" t="b">
        <f>IF(R45&gt;0,R45)</f>
        <v>0</v>
      </c>
      <c r="T45" s="383">
        <f>IF(S45=FALSE,0,RANK(S45,S$6:S$53,1))</f>
        <v>0</v>
      </c>
      <c r="U45" s="380"/>
      <c r="V45" s="61" t="b">
        <f>IF(U45&gt;0,U45)</f>
        <v>0</v>
      </c>
      <c r="W45" s="383">
        <f>IF(V45=FALSE,0,RANK(V45,V$6:V$53,1))</f>
        <v>0</v>
      </c>
      <c r="X45" s="380"/>
      <c r="Y45" s="61" t="b">
        <f>IF(X45&gt;0,X45)</f>
        <v>0</v>
      </c>
      <c r="Z45" s="383">
        <f>IF(Y45=FALSE,0,RANK(Y45,Y$6:Y$53,1))</f>
        <v>0</v>
      </c>
      <c r="AA45" s="380"/>
      <c r="AB45" s="61" t="b">
        <f>IF(AA45&gt;0,AA45)</f>
        <v>0</v>
      </c>
      <c r="AC45" s="383">
        <f>IF(AB45=FALSE,0,RANK(AB45,AB$6:AB$53,1))</f>
        <v>0</v>
      </c>
      <c r="AD45" s="124"/>
      <c r="AE45" s="384" t="str">
        <f>LOOKUP("School N",'TEAM NAMES &amp; EVENTS'!$B$12:$B$27,'TEAM NAMES &amp; EVENTS'!$F$12:$F$27)</f>
        <v>N</v>
      </c>
      <c r="AF45" s="379">
        <f>LOOKUP("School N",'TEAM NAMES &amp; EVENTS'!$B$12:$B$27,'TEAM NAMES &amp; EVENTS'!$E$12:$E$27)</f>
        <v>0</v>
      </c>
      <c r="AG45" s="168"/>
      <c r="AH45" s="125">
        <v>1</v>
      </c>
      <c r="AI45" s="152"/>
      <c r="AJ45" s="153" t="b">
        <f>IF(AI45+AI46+AI47&gt;0,AI45+AI46+AI47)</f>
        <v>0</v>
      </c>
      <c r="AK45" s="128">
        <f>AI45+AI46+AI47</f>
        <v>0</v>
      </c>
      <c r="AL45" s="156"/>
      <c r="AM45" s="153" t="b">
        <f>IF(AL45+AL46+AL47&gt;0,AL45+AL46+AL47)</f>
        <v>0</v>
      </c>
      <c r="AN45" s="131">
        <f>AL45+AL46+AL47</f>
        <v>0</v>
      </c>
      <c r="AO45" s="152"/>
      <c r="AP45" s="153" t="b">
        <f>IF(AO45+AO46+AO47&gt;0,AO45+AO46+AO47)</f>
        <v>0</v>
      </c>
      <c r="AQ45" s="128">
        <f>AO45+AO46+AO47</f>
        <v>0</v>
      </c>
      <c r="AR45" s="152"/>
      <c r="AS45" s="153" t="b">
        <f>IF(AR45+AR46+AR47&gt;0,AR45+AR46+AR47)</f>
        <v>0</v>
      </c>
      <c r="AT45" s="128">
        <f>AR45+AR46+AR47</f>
        <v>0</v>
      </c>
      <c r="AU45" s="156"/>
      <c r="AV45" s="153" t="b">
        <f>IF(AU45+AU46+AU47&gt;0,AU45+AU46+AU47)</f>
        <v>0</v>
      </c>
      <c r="AW45" s="131">
        <f>AU45+AU46+AU47</f>
        <v>0</v>
      </c>
      <c r="AX45" s="152"/>
      <c r="AY45" s="153" t="b">
        <f>IF(AX45+AX46+AX47&gt;0,AX45+AX46+AX47)</f>
        <v>0</v>
      </c>
      <c r="AZ45" s="128">
        <f>AX45+AX46+AX47</f>
        <v>0</v>
      </c>
      <c r="BA45" s="152"/>
      <c r="BB45" s="153" t="b">
        <f>IF(BA45+BA46+BA47&gt;0,BA45+BA46+BA47)</f>
        <v>0</v>
      </c>
      <c r="BC45" s="128">
        <f>BA45+BA46+BA47</f>
        <v>0</v>
      </c>
      <c r="BD45" s="152"/>
      <c r="BE45" s="153" t="b">
        <f>IF(BD45+BD46+BD47&gt;0,BD45+BD46+BD47)</f>
        <v>0</v>
      </c>
      <c r="BF45" s="128">
        <f>BD45+BD46+BD47</f>
        <v>0</v>
      </c>
      <c r="BG45" s="108"/>
      <c r="BH45" s="162"/>
      <c r="BI45" s="162"/>
      <c r="BJ45" s="162"/>
      <c r="BK45" s="162"/>
      <c r="BL45" s="162"/>
      <c r="BM45" s="162"/>
      <c r="BN45" s="162"/>
      <c r="BO45" s="162"/>
      <c r="BP45" s="162"/>
      <c r="BQ45" s="162"/>
      <c r="BR45" s="162"/>
      <c r="BS45" s="162"/>
      <c r="BT45" s="162"/>
      <c r="BU45" s="162"/>
      <c r="BV45" s="162"/>
      <c r="BW45" s="162"/>
      <c r="BX45" s="162"/>
      <c r="BY45" s="162"/>
      <c r="BZ45" s="162"/>
    </row>
    <row r="46" spans="1:78" ht="19.5" customHeight="1" x14ac:dyDescent="0.2">
      <c r="A46" s="162"/>
      <c r="B46" s="106"/>
      <c r="C46" s="377"/>
      <c r="D46" s="377"/>
      <c r="E46" s="168"/>
      <c r="F46" s="381"/>
      <c r="G46" s="61"/>
      <c r="H46" s="353"/>
      <c r="I46" s="381"/>
      <c r="J46" s="61"/>
      <c r="K46" s="353"/>
      <c r="L46" s="381"/>
      <c r="M46" s="61"/>
      <c r="N46" s="353"/>
      <c r="O46" s="381"/>
      <c r="P46" s="61"/>
      <c r="Q46" s="353"/>
      <c r="R46" s="381"/>
      <c r="S46" s="61"/>
      <c r="T46" s="353"/>
      <c r="U46" s="381"/>
      <c r="V46" s="61"/>
      <c r="W46" s="353"/>
      <c r="X46" s="381"/>
      <c r="Y46" s="61"/>
      <c r="Z46" s="353"/>
      <c r="AA46" s="381"/>
      <c r="AB46" s="61"/>
      <c r="AC46" s="353"/>
      <c r="AD46" s="124"/>
      <c r="AE46" s="377"/>
      <c r="AF46" s="377"/>
      <c r="AG46" s="168"/>
      <c r="AH46" s="125">
        <v>2</v>
      </c>
      <c r="AI46" s="139"/>
      <c r="AJ46" s="136"/>
      <c r="AK46" s="137">
        <f>IF(AJ45=FALSE,0,RANK(AJ45,AJ$6:AJ$53, ))</f>
        <v>0</v>
      </c>
      <c r="AL46" s="157"/>
      <c r="AM46" s="136"/>
      <c r="AN46" s="137">
        <f>IF(AM45=FALSE,0,RANK(AM45,AM$6:AM$53, ))</f>
        <v>0</v>
      </c>
      <c r="AO46" s="139"/>
      <c r="AP46" s="136"/>
      <c r="AQ46" s="137">
        <f>IF(AP45=FALSE,0,RANK(AP45,AP$6:AP$53, ))</f>
        <v>0</v>
      </c>
      <c r="AR46" s="139"/>
      <c r="AS46" s="136"/>
      <c r="AT46" s="137">
        <f>IF(AS45=FALSE,0,RANK(AS45,AS$6:AS$53, ))</f>
        <v>0</v>
      </c>
      <c r="AU46" s="157"/>
      <c r="AV46" s="136"/>
      <c r="AW46" s="137">
        <f>IF(AV45=FALSE,0,RANK(AV45,AV$6:AV$53, ))</f>
        <v>0</v>
      </c>
      <c r="AX46" s="139"/>
      <c r="AY46" s="136"/>
      <c r="AZ46" s="137">
        <f>IF(AY45=FALSE,0,RANK(AY45,AY$6:AY$53, ))</f>
        <v>0</v>
      </c>
      <c r="BA46" s="139"/>
      <c r="BB46" s="136"/>
      <c r="BC46" s="137">
        <f>IF(BB45=FALSE,0,RANK(BB45,BB$6:BB$53, ))</f>
        <v>0</v>
      </c>
      <c r="BD46" s="139"/>
      <c r="BE46" s="136"/>
      <c r="BF46" s="137">
        <f>IF(BE45=FALSE,0,RANK(BE45,BE$6:BE$53, ))</f>
        <v>0</v>
      </c>
      <c r="BG46" s="108"/>
      <c r="BH46" s="162"/>
      <c r="BI46" s="162"/>
      <c r="BJ46" s="162"/>
      <c r="BK46" s="162"/>
      <c r="BL46" s="162"/>
      <c r="BM46" s="162"/>
      <c r="BN46" s="162"/>
      <c r="BO46" s="162"/>
      <c r="BP46" s="162"/>
      <c r="BQ46" s="162"/>
      <c r="BR46" s="162"/>
      <c r="BS46" s="162"/>
      <c r="BT46" s="162"/>
      <c r="BU46" s="162"/>
      <c r="BV46" s="162"/>
      <c r="BW46" s="162"/>
      <c r="BX46" s="162"/>
      <c r="BY46" s="162"/>
      <c r="BZ46" s="162"/>
    </row>
    <row r="47" spans="1:78" ht="19.5" customHeight="1" x14ac:dyDescent="0.2">
      <c r="A47" s="162"/>
      <c r="B47" s="106"/>
      <c r="C47" s="378"/>
      <c r="D47" s="378"/>
      <c r="E47" s="169"/>
      <c r="F47" s="382"/>
      <c r="G47" s="141"/>
      <c r="H47" s="142">
        <f>IF(H45=0,0,(LOOKUP(H45,'TEAM NAMES &amp; EVENTS'!$L$12:$L$27,'TEAM NAMES &amp; EVENTS'!$M$12:$M$27)))</f>
        <v>0</v>
      </c>
      <c r="I47" s="382"/>
      <c r="J47" s="141"/>
      <c r="K47" s="142">
        <f>IF(K45=0,0,(LOOKUP(K45,'TEAM NAMES &amp; EVENTS'!$L$12:$L$27,'TEAM NAMES &amp; EVENTS'!$M$12:$M$27)))</f>
        <v>0</v>
      </c>
      <c r="L47" s="382"/>
      <c r="M47" s="141"/>
      <c r="N47" s="142">
        <f>IF(N45=0,0,(LOOKUP(N45,'TEAM NAMES &amp; EVENTS'!$L$12:$L$27,'TEAM NAMES &amp; EVENTS'!$M$12:$M$27)))</f>
        <v>0</v>
      </c>
      <c r="O47" s="382"/>
      <c r="P47" s="141"/>
      <c r="Q47" s="142">
        <f>IF(Q45=0,0,(LOOKUP(Q45,'TEAM NAMES &amp; EVENTS'!$L$12:$L$27,'TEAM NAMES &amp; EVENTS'!$M$12:$M$27)))</f>
        <v>0</v>
      </c>
      <c r="R47" s="382"/>
      <c r="S47" s="141"/>
      <c r="T47" s="142">
        <f>IF(T45=0,0,(LOOKUP(T45,'TEAM NAMES &amp; EVENTS'!$L$12:$L$27,'TEAM NAMES &amp; EVENTS'!$M$12:$M$27)))</f>
        <v>0</v>
      </c>
      <c r="U47" s="382"/>
      <c r="V47" s="141"/>
      <c r="W47" s="142">
        <f>IF(W45=0,0,(LOOKUP(W45,'TEAM NAMES &amp; EVENTS'!$L$12:$L$27,'TEAM NAMES &amp; EVENTS'!$M$12:$M$27)))</f>
        <v>0</v>
      </c>
      <c r="X47" s="382"/>
      <c r="Y47" s="141"/>
      <c r="Z47" s="142">
        <f>IF(Z45=0,0,(LOOKUP(Z45,'TEAM NAMES &amp; EVENTS'!$L$12:$L$27,'TEAM NAMES &amp; EVENTS'!$M$12:$M$27)))</f>
        <v>0</v>
      </c>
      <c r="AA47" s="382"/>
      <c r="AB47" s="141"/>
      <c r="AC47" s="142">
        <f>IF(AC45=0,0,(LOOKUP(AC45,'TEAM NAMES &amp; EVENTS'!$L$12:$L$27,'TEAM NAMES &amp; EVENTS'!$M$12:$M$27)))</f>
        <v>0</v>
      </c>
      <c r="AD47" s="124"/>
      <c r="AE47" s="378"/>
      <c r="AF47" s="378"/>
      <c r="AG47" s="169"/>
      <c r="AH47" s="125">
        <v>3</v>
      </c>
      <c r="AI47" s="147"/>
      <c r="AJ47" s="144"/>
      <c r="AK47" s="145">
        <f>IF(AK46=0,0,(LOOKUP(AK46,'TEAM NAMES &amp; EVENTS'!$L$12:$L$27,'TEAM NAMES &amp; EVENTS'!$M$12:$M$27)))</f>
        <v>0</v>
      </c>
      <c r="AL47" s="158"/>
      <c r="AM47" s="144"/>
      <c r="AN47" s="145">
        <f>IF(AN46=0,0,(LOOKUP(AN46,'TEAM NAMES &amp; EVENTS'!$L$12:$L$27,'TEAM NAMES &amp; EVENTS'!$M$12:$M$27)))</f>
        <v>0</v>
      </c>
      <c r="AO47" s="147"/>
      <c r="AP47" s="144"/>
      <c r="AQ47" s="145">
        <f>IF(AQ46=0,0,(LOOKUP(AQ46,'TEAM NAMES &amp; EVENTS'!$L$12:$L$27,'TEAM NAMES &amp; EVENTS'!$M$12:$M$27)))</f>
        <v>0</v>
      </c>
      <c r="AR47" s="147"/>
      <c r="AS47" s="144"/>
      <c r="AT47" s="145">
        <f>IF(AT46=0,0,(LOOKUP(AT46,'TEAM NAMES &amp; EVENTS'!$L$12:$L$27,'TEAM NAMES &amp; EVENTS'!$M$12:$M$27)))</f>
        <v>0</v>
      </c>
      <c r="AU47" s="158"/>
      <c r="AV47" s="144"/>
      <c r="AW47" s="145">
        <f>IF(AW46=0,0,(LOOKUP(AW46,'TEAM NAMES &amp; EVENTS'!$L$12:$L$27,'TEAM NAMES &amp; EVENTS'!$M$12:$M$27)))</f>
        <v>0</v>
      </c>
      <c r="AX47" s="147"/>
      <c r="AY47" s="144"/>
      <c r="AZ47" s="145">
        <f>IF(AZ46=0,0,(LOOKUP(AZ46,'TEAM NAMES &amp; EVENTS'!$L$12:$L$27,'TEAM NAMES &amp; EVENTS'!$M$12:$M$27)))</f>
        <v>0</v>
      </c>
      <c r="BA47" s="147"/>
      <c r="BB47" s="144"/>
      <c r="BC47" s="145">
        <f>IF(BC46=0,0,(LOOKUP(BC46,'TEAM NAMES &amp; EVENTS'!$L$12:$L$27,'TEAM NAMES &amp; EVENTS'!$M$12:$M$27)))</f>
        <v>0</v>
      </c>
      <c r="BD47" s="147"/>
      <c r="BE47" s="144"/>
      <c r="BF47" s="145">
        <f>IF(BF46=0,0,(LOOKUP(BF46,'TEAM NAMES &amp; EVENTS'!$L$12:$L$27,'TEAM NAMES &amp; EVENTS'!$M$12:$M$27)))</f>
        <v>0</v>
      </c>
      <c r="BG47" s="108"/>
      <c r="BH47" s="162"/>
      <c r="BI47" s="162"/>
      <c r="BJ47" s="162"/>
      <c r="BK47" s="162"/>
      <c r="BL47" s="162"/>
      <c r="BM47" s="162"/>
      <c r="BN47" s="162"/>
      <c r="BO47" s="162"/>
      <c r="BP47" s="162"/>
      <c r="BQ47" s="162"/>
      <c r="BR47" s="162"/>
      <c r="BS47" s="162"/>
      <c r="BT47" s="162"/>
      <c r="BU47" s="162"/>
      <c r="BV47" s="162"/>
      <c r="BW47" s="162"/>
      <c r="BX47" s="162"/>
      <c r="BY47" s="162"/>
      <c r="BZ47" s="162"/>
    </row>
    <row r="48" spans="1:78" ht="19.5" customHeight="1" x14ac:dyDescent="0.2">
      <c r="A48" s="162"/>
      <c r="B48" s="106"/>
      <c r="C48" s="376" t="str">
        <f>LOOKUP("School O",'TEAM NAMES &amp; EVENTS'!$B$12:$B$27,'TEAM NAMES &amp; EVENTS'!$F$12:$F$27)</f>
        <v>O</v>
      </c>
      <c r="D48" s="379">
        <f>LOOKUP("School O",'TEAM NAMES &amp; EVENTS'!$B$12:$B$27,'TEAM NAMES &amp; EVENTS'!$E$12:$E$27)</f>
        <v>0</v>
      </c>
      <c r="E48" s="168"/>
      <c r="F48" s="380"/>
      <c r="G48" s="61" t="b">
        <f>IF(F48&gt;0,F48)</f>
        <v>0</v>
      </c>
      <c r="H48" s="383">
        <f>IF(G48=FALSE,0,RANK(G48,G$6:G$53,1))</f>
        <v>0</v>
      </c>
      <c r="I48" s="380"/>
      <c r="J48" s="61" t="b">
        <f>IF(I48&gt;0,I48)</f>
        <v>0</v>
      </c>
      <c r="K48" s="383">
        <f>IF(J48=FALSE,0,RANK(J48,J$6:J$53,1))</f>
        <v>0</v>
      </c>
      <c r="L48" s="380"/>
      <c r="M48" s="61" t="b">
        <f>IF(L48&gt;0,L48)</f>
        <v>0</v>
      </c>
      <c r="N48" s="383">
        <f>IF(M48=FALSE,0,RANK(M48,M$6:M$53,1))</f>
        <v>0</v>
      </c>
      <c r="O48" s="380"/>
      <c r="P48" s="61" t="b">
        <f>IF(O48&gt;0,O48)</f>
        <v>0</v>
      </c>
      <c r="Q48" s="383">
        <f>IF(P48=FALSE,0,RANK(P48,P$6:P$53,1))</f>
        <v>0</v>
      </c>
      <c r="R48" s="380"/>
      <c r="S48" s="61" t="b">
        <f>IF(R48&gt;0,R48)</f>
        <v>0</v>
      </c>
      <c r="T48" s="383">
        <f>IF(S48=FALSE,0,RANK(S48,S$6:S$53,1))</f>
        <v>0</v>
      </c>
      <c r="U48" s="380"/>
      <c r="V48" s="61" t="b">
        <f>IF(U48&gt;0,U48)</f>
        <v>0</v>
      </c>
      <c r="W48" s="383">
        <f>IF(V48=FALSE,0,RANK(V48,V$6:V$53,1))</f>
        <v>0</v>
      </c>
      <c r="X48" s="380"/>
      <c r="Y48" s="61" t="b">
        <f>IF(X48&gt;0,X48)</f>
        <v>0</v>
      </c>
      <c r="Z48" s="383">
        <f>IF(Y48=FALSE,0,RANK(Y48,Y$6:Y$53,1))</f>
        <v>0</v>
      </c>
      <c r="AA48" s="380"/>
      <c r="AB48" s="61" t="b">
        <f>IF(AA48&gt;0,AA48)</f>
        <v>0</v>
      </c>
      <c r="AC48" s="383">
        <f>IF(AB48=FALSE,0,RANK(AB48,AB$6:AB$53,1))</f>
        <v>0</v>
      </c>
      <c r="AD48" s="124"/>
      <c r="AE48" s="384" t="str">
        <f>LOOKUP("School O",'TEAM NAMES &amp; EVENTS'!$B$12:$B$27,'TEAM NAMES &amp; EVENTS'!$F$12:$F$27)</f>
        <v>O</v>
      </c>
      <c r="AF48" s="379">
        <f>LOOKUP("School O",'TEAM NAMES &amp; EVENTS'!$B$12:$B$27,'TEAM NAMES &amp; EVENTS'!$E$12:$E$27)</f>
        <v>0</v>
      </c>
      <c r="AG48" s="168"/>
      <c r="AH48" s="125">
        <v>1</v>
      </c>
      <c r="AI48" s="152"/>
      <c r="AJ48" s="153" t="b">
        <f>IF(AI48+AI49+AI50&gt;0,AI48+AI49+AI50)</f>
        <v>0</v>
      </c>
      <c r="AK48" s="128">
        <f>AI48+AI49+AI50</f>
        <v>0</v>
      </c>
      <c r="AL48" s="156"/>
      <c r="AM48" s="153" t="b">
        <f>IF(AL48+AL49+AL50&gt;0,AL48+AL49+AL50)</f>
        <v>0</v>
      </c>
      <c r="AN48" s="131">
        <f>AL48+AL49+AL50</f>
        <v>0</v>
      </c>
      <c r="AO48" s="152"/>
      <c r="AP48" s="153" t="b">
        <f>IF(AO48+AO49+AO50&gt;0,AO48+AO49+AO50)</f>
        <v>0</v>
      </c>
      <c r="AQ48" s="128">
        <f>AO48+AO49+AO50</f>
        <v>0</v>
      </c>
      <c r="AR48" s="152"/>
      <c r="AS48" s="153" t="b">
        <f>IF(AR48+AR49+AR50&gt;0,AR48+AR49+AR50)</f>
        <v>0</v>
      </c>
      <c r="AT48" s="128">
        <f>AR48+AR49+AR50</f>
        <v>0</v>
      </c>
      <c r="AU48" s="156"/>
      <c r="AV48" s="153" t="b">
        <f>IF(AU48+AU49+AU50&gt;0,AU48+AU49+AU50)</f>
        <v>0</v>
      </c>
      <c r="AW48" s="131">
        <f>AU48+AU49+AU50</f>
        <v>0</v>
      </c>
      <c r="AX48" s="152"/>
      <c r="AY48" s="153" t="b">
        <f>IF(AX48+AX49+AX50&gt;0,AX48+AX49+AX50)</f>
        <v>0</v>
      </c>
      <c r="AZ48" s="128">
        <f>AX48+AX49+AX50</f>
        <v>0</v>
      </c>
      <c r="BA48" s="152"/>
      <c r="BB48" s="153" t="b">
        <f>IF(BA48+BA49+BA50&gt;0,BA48+BA49+BA50)</f>
        <v>0</v>
      </c>
      <c r="BC48" s="128">
        <f>BA48+BA49+BA50</f>
        <v>0</v>
      </c>
      <c r="BD48" s="152"/>
      <c r="BE48" s="153" t="b">
        <f>IF(BD48+BD49+BD50&gt;0,BD48+BD49+BD50)</f>
        <v>0</v>
      </c>
      <c r="BF48" s="128">
        <f>BD48+BD49+BD50</f>
        <v>0</v>
      </c>
      <c r="BG48" s="108"/>
      <c r="BH48" s="162"/>
      <c r="BI48" s="162"/>
      <c r="BJ48" s="162"/>
      <c r="BK48" s="162"/>
      <c r="BL48" s="162"/>
      <c r="BM48" s="162"/>
      <c r="BN48" s="162"/>
      <c r="BO48" s="162"/>
      <c r="BP48" s="162"/>
      <c r="BQ48" s="162"/>
      <c r="BR48" s="162"/>
      <c r="BS48" s="162"/>
      <c r="BT48" s="162"/>
      <c r="BU48" s="162"/>
      <c r="BV48" s="162"/>
      <c r="BW48" s="162"/>
      <c r="BX48" s="162"/>
      <c r="BY48" s="162"/>
      <c r="BZ48" s="162"/>
    </row>
    <row r="49" spans="1:78" ht="19.5" customHeight="1" x14ac:dyDescent="0.2">
      <c r="A49" s="162"/>
      <c r="B49" s="106"/>
      <c r="C49" s="377"/>
      <c r="D49" s="377"/>
      <c r="E49" s="168"/>
      <c r="F49" s="381"/>
      <c r="G49" s="61"/>
      <c r="H49" s="353"/>
      <c r="I49" s="381"/>
      <c r="J49" s="61"/>
      <c r="K49" s="353"/>
      <c r="L49" s="381"/>
      <c r="M49" s="61"/>
      <c r="N49" s="353"/>
      <c r="O49" s="381"/>
      <c r="P49" s="61"/>
      <c r="Q49" s="353"/>
      <c r="R49" s="381"/>
      <c r="S49" s="61"/>
      <c r="T49" s="353"/>
      <c r="U49" s="381"/>
      <c r="V49" s="61"/>
      <c r="W49" s="353"/>
      <c r="X49" s="381"/>
      <c r="Y49" s="61"/>
      <c r="Z49" s="353"/>
      <c r="AA49" s="381"/>
      <c r="AB49" s="61"/>
      <c r="AC49" s="353"/>
      <c r="AD49" s="124"/>
      <c r="AE49" s="377"/>
      <c r="AF49" s="377"/>
      <c r="AG49" s="168"/>
      <c r="AH49" s="125">
        <v>2</v>
      </c>
      <c r="AI49" s="139"/>
      <c r="AJ49" s="136"/>
      <c r="AK49" s="137">
        <f>IF(AJ48=FALSE,0,RANK(AJ48,AJ$6:AJ$53, ))</f>
        <v>0</v>
      </c>
      <c r="AL49" s="157"/>
      <c r="AM49" s="136"/>
      <c r="AN49" s="137">
        <f>IF(AM48=FALSE,0,RANK(AM48,AM$6:AM$53, ))</f>
        <v>0</v>
      </c>
      <c r="AO49" s="139"/>
      <c r="AP49" s="136"/>
      <c r="AQ49" s="137">
        <f>IF(AP48=FALSE,0,RANK(AP48,AP$6:AP$53, ))</f>
        <v>0</v>
      </c>
      <c r="AR49" s="139"/>
      <c r="AS49" s="136"/>
      <c r="AT49" s="137">
        <f>IF(AS48=FALSE,0,RANK(AS48,AS$6:AS$53, ))</f>
        <v>0</v>
      </c>
      <c r="AU49" s="157"/>
      <c r="AV49" s="136"/>
      <c r="AW49" s="137">
        <f>IF(AV48=FALSE,0,RANK(AV48,AV$6:AV$53, ))</f>
        <v>0</v>
      </c>
      <c r="AX49" s="139"/>
      <c r="AY49" s="136"/>
      <c r="AZ49" s="137">
        <f>IF(AY48=FALSE,0,RANK(AY48,AY$6:AY$53, ))</f>
        <v>0</v>
      </c>
      <c r="BA49" s="139"/>
      <c r="BB49" s="136"/>
      <c r="BC49" s="137">
        <f>IF(BB48=FALSE,0,RANK(BB48,BB$6:BB$53, ))</f>
        <v>0</v>
      </c>
      <c r="BD49" s="139"/>
      <c r="BE49" s="136"/>
      <c r="BF49" s="137">
        <f>IF(BE48=FALSE,0,RANK(BE48,BE$6:BE$53, ))</f>
        <v>0</v>
      </c>
      <c r="BG49" s="108"/>
      <c r="BH49" s="162"/>
      <c r="BI49" s="162"/>
      <c r="BJ49" s="162"/>
      <c r="BK49" s="162"/>
      <c r="BL49" s="162"/>
      <c r="BM49" s="162"/>
      <c r="BN49" s="162"/>
      <c r="BO49" s="162"/>
      <c r="BP49" s="162"/>
      <c r="BQ49" s="162"/>
      <c r="BR49" s="162"/>
      <c r="BS49" s="162"/>
      <c r="BT49" s="162"/>
      <c r="BU49" s="162"/>
      <c r="BV49" s="162"/>
      <c r="BW49" s="162"/>
      <c r="BX49" s="162"/>
      <c r="BY49" s="162"/>
      <c r="BZ49" s="162"/>
    </row>
    <row r="50" spans="1:78" ht="19.5" customHeight="1" x14ac:dyDescent="0.2">
      <c r="A50" s="162"/>
      <c r="B50" s="106"/>
      <c r="C50" s="378"/>
      <c r="D50" s="378"/>
      <c r="E50" s="169"/>
      <c r="F50" s="382"/>
      <c r="G50" s="141"/>
      <c r="H50" s="142">
        <f>IF(H48=0,0,(LOOKUP(H48,'TEAM NAMES &amp; EVENTS'!$L$12:$L$27,'TEAM NAMES &amp; EVENTS'!$M$12:$M$27)))</f>
        <v>0</v>
      </c>
      <c r="I50" s="382"/>
      <c r="J50" s="141"/>
      <c r="K50" s="142">
        <f>IF(K48=0,0,(LOOKUP(K48,'TEAM NAMES &amp; EVENTS'!$L$12:$L$27,'TEAM NAMES &amp; EVENTS'!$M$12:$M$27)))</f>
        <v>0</v>
      </c>
      <c r="L50" s="382"/>
      <c r="M50" s="141"/>
      <c r="N50" s="142">
        <f>IF(N48=0,0,(LOOKUP(N48,'TEAM NAMES &amp; EVENTS'!$L$12:$L$27,'TEAM NAMES &amp; EVENTS'!$M$12:$M$27)))</f>
        <v>0</v>
      </c>
      <c r="O50" s="382"/>
      <c r="P50" s="141"/>
      <c r="Q50" s="142">
        <f>IF(Q48=0,0,(LOOKUP(Q48,'TEAM NAMES &amp; EVENTS'!$L$12:$L$27,'TEAM NAMES &amp; EVENTS'!$M$12:$M$27)))</f>
        <v>0</v>
      </c>
      <c r="R50" s="382"/>
      <c r="S50" s="141"/>
      <c r="T50" s="142">
        <f>IF(T48=0,0,(LOOKUP(T48,'TEAM NAMES &amp; EVENTS'!$L$12:$L$27,'TEAM NAMES &amp; EVENTS'!$M$12:$M$27)))</f>
        <v>0</v>
      </c>
      <c r="U50" s="382"/>
      <c r="V50" s="141"/>
      <c r="W50" s="142">
        <f>IF(W48=0,0,(LOOKUP(W48,'TEAM NAMES &amp; EVENTS'!$L$12:$L$27,'TEAM NAMES &amp; EVENTS'!$M$12:$M$27)))</f>
        <v>0</v>
      </c>
      <c r="X50" s="382"/>
      <c r="Y50" s="141"/>
      <c r="Z50" s="142">
        <f>IF(Z48=0,0,(LOOKUP(Z48,'TEAM NAMES &amp; EVENTS'!$L$12:$L$27,'TEAM NAMES &amp; EVENTS'!$M$12:$M$27)))</f>
        <v>0</v>
      </c>
      <c r="AA50" s="382"/>
      <c r="AB50" s="141"/>
      <c r="AC50" s="142">
        <f>IF(AC48=0,0,(LOOKUP(AC48,'TEAM NAMES &amp; EVENTS'!$L$12:$L$27,'TEAM NAMES &amp; EVENTS'!$M$12:$M$27)))</f>
        <v>0</v>
      </c>
      <c r="AD50" s="124"/>
      <c r="AE50" s="378"/>
      <c r="AF50" s="378"/>
      <c r="AG50" s="169"/>
      <c r="AH50" s="125">
        <v>3</v>
      </c>
      <c r="AI50" s="147"/>
      <c r="AJ50" s="144"/>
      <c r="AK50" s="145">
        <f>IF(AK49=0,0,(LOOKUP(AK49,'TEAM NAMES &amp; EVENTS'!$L$12:$L$27,'TEAM NAMES &amp; EVENTS'!$M$12:$M$27)))</f>
        <v>0</v>
      </c>
      <c r="AL50" s="158"/>
      <c r="AM50" s="144"/>
      <c r="AN50" s="145">
        <f>IF(AN49=0,0,(LOOKUP(AN49,'TEAM NAMES &amp; EVENTS'!$L$12:$L$27,'TEAM NAMES &amp; EVENTS'!$M$12:$M$27)))</f>
        <v>0</v>
      </c>
      <c r="AO50" s="147"/>
      <c r="AP50" s="144"/>
      <c r="AQ50" s="145">
        <f>IF(AQ49=0,0,(LOOKUP(AQ49,'TEAM NAMES &amp; EVENTS'!$L$12:$L$27,'TEAM NAMES &amp; EVENTS'!$M$12:$M$27)))</f>
        <v>0</v>
      </c>
      <c r="AR50" s="147"/>
      <c r="AS50" s="144"/>
      <c r="AT50" s="145">
        <f>IF(AT49=0,0,(LOOKUP(AT49,'TEAM NAMES &amp; EVENTS'!$L$12:$L$27,'TEAM NAMES &amp; EVENTS'!$M$12:$M$27)))</f>
        <v>0</v>
      </c>
      <c r="AU50" s="158"/>
      <c r="AV50" s="144"/>
      <c r="AW50" s="145">
        <f>IF(AW49=0,0,(LOOKUP(AW49,'TEAM NAMES &amp; EVENTS'!$L$12:$L$27,'TEAM NAMES &amp; EVENTS'!$M$12:$M$27)))</f>
        <v>0</v>
      </c>
      <c r="AX50" s="147"/>
      <c r="AY50" s="144"/>
      <c r="AZ50" s="145">
        <f>IF(AZ49=0,0,(LOOKUP(AZ49,'TEAM NAMES &amp; EVENTS'!$L$12:$L$27,'TEAM NAMES &amp; EVENTS'!$M$12:$M$27)))</f>
        <v>0</v>
      </c>
      <c r="BA50" s="147"/>
      <c r="BB50" s="144"/>
      <c r="BC50" s="145">
        <f>IF(BC49=0,0,(LOOKUP(BC49,'TEAM NAMES &amp; EVENTS'!$L$12:$L$27,'TEAM NAMES &amp; EVENTS'!$M$12:$M$27)))</f>
        <v>0</v>
      </c>
      <c r="BD50" s="147"/>
      <c r="BE50" s="144"/>
      <c r="BF50" s="145">
        <f>IF(BF49=0,0,(LOOKUP(BF49,'TEAM NAMES &amp; EVENTS'!$L$12:$L$27,'TEAM NAMES &amp; EVENTS'!$M$12:$M$27)))</f>
        <v>0</v>
      </c>
      <c r="BG50" s="108"/>
      <c r="BH50" s="162"/>
      <c r="BI50" s="162"/>
      <c r="BJ50" s="162"/>
      <c r="BK50" s="162"/>
      <c r="BL50" s="162"/>
      <c r="BM50" s="162"/>
      <c r="BN50" s="162"/>
      <c r="BO50" s="162"/>
      <c r="BP50" s="162"/>
      <c r="BQ50" s="162"/>
      <c r="BR50" s="162"/>
      <c r="BS50" s="162"/>
      <c r="BT50" s="162"/>
      <c r="BU50" s="162"/>
      <c r="BV50" s="162"/>
      <c r="BW50" s="162"/>
      <c r="BX50" s="162"/>
      <c r="BY50" s="162"/>
      <c r="BZ50" s="162"/>
    </row>
    <row r="51" spans="1:78" ht="19.5" customHeight="1" x14ac:dyDescent="0.2">
      <c r="A51" s="162"/>
      <c r="B51" s="106"/>
      <c r="C51" s="376" t="str">
        <f>LOOKUP("School P",'TEAM NAMES &amp; EVENTS'!$B$12:$B$27,'TEAM NAMES &amp; EVENTS'!$F$12:$F$27)</f>
        <v>P</v>
      </c>
      <c r="D51" s="379">
        <f>LOOKUP("School P",'TEAM NAMES &amp; EVENTS'!$B$12:$B$27,'TEAM NAMES &amp; EVENTS'!$E$12:$E$27)</f>
        <v>0</v>
      </c>
      <c r="E51" s="168"/>
      <c r="F51" s="380"/>
      <c r="G51" s="61" t="b">
        <f>IF(F51&gt;0,F51)</f>
        <v>0</v>
      </c>
      <c r="H51" s="383">
        <f>IF(G51=FALSE,0,RANK(G51,G$6:G$53,1))</f>
        <v>0</v>
      </c>
      <c r="I51" s="380"/>
      <c r="J51" s="61" t="b">
        <f>IF(I51&gt;0,I51)</f>
        <v>0</v>
      </c>
      <c r="K51" s="383">
        <f>IF(J51=FALSE,0,RANK(J51,J$6:J$53,1))</f>
        <v>0</v>
      </c>
      <c r="L51" s="380"/>
      <c r="M51" s="61" t="b">
        <f>IF(L51&gt;0,L51)</f>
        <v>0</v>
      </c>
      <c r="N51" s="383">
        <f>IF(M51=FALSE,0,RANK(M51,M$6:M$53,1))</f>
        <v>0</v>
      </c>
      <c r="O51" s="380"/>
      <c r="P51" s="61" t="b">
        <f>IF(O51&gt;0,O51)</f>
        <v>0</v>
      </c>
      <c r="Q51" s="383">
        <f>IF(P51=FALSE,0,RANK(P51,P$6:P$53,1))</f>
        <v>0</v>
      </c>
      <c r="R51" s="380"/>
      <c r="S51" s="61" t="b">
        <f>IF(R51&gt;0,R51)</f>
        <v>0</v>
      </c>
      <c r="T51" s="383">
        <f>IF(S51=FALSE,0,RANK(S51,S$6:S$53,1))</f>
        <v>0</v>
      </c>
      <c r="U51" s="380"/>
      <c r="V51" s="61" t="b">
        <f>IF(U51&gt;0,U51)</f>
        <v>0</v>
      </c>
      <c r="W51" s="383">
        <f>IF(V51=FALSE,0,RANK(V51,V$6:V$53,1))</f>
        <v>0</v>
      </c>
      <c r="X51" s="380"/>
      <c r="Y51" s="61" t="b">
        <f>IF(X51&gt;0,X51)</f>
        <v>0</v>
      </c>
      <c r="Z51" s="383">
        <f>IF(Y51=FALSE,0,RANK(Y51,Y$6:Y$53,1))</f>
        <v>0</v>
      </c>
      <c r="AA51" s="380"/>
      <c r="AB51" s="61" t="b">
        <f>IF(AA51&gt;0,AA51)</f>
        <v>0</v>
      </c>
      <c r="AC51" s="383">
        <f>IF(AB51=FALSE,0,RANK(AB51,AB$6:AB$53,1))</f>
        <v>0</v>
      </c>
      <c r="AD51" s="124"/>
      <c r="AE51" s="384" t="str">
        <f>LOOKUP("School P",'TEAM NAMES &amp; EVENTS'!$B$12:$B$27,'TEAM NAMES &amp; EVENTS'!$F$12:$F$27)</f>
        <v>P</v>
      </c>
      <c r="AF51" s="379">
        <f>LOOKUP("School P",'TEAM NAMES &amp; EVENTS'!$B$12:$B$27,'TEAM NAMES &amp; EVENTS'!$E$12:$E$27)</f>
        <v>0</v>
      </c>
      <c r="AG51" s="168"/>
      <c r="AH51" s="125">
        <v>1</v>
      </c>
      <c r="AI51" s="152"/>
      <c r="AJ51" s="153" t="b">
        <f>IF(AI51+AI52+AI53&gt;0,AI51+AI52+AI53)</f>
        <v>0</v>
      </c>
      <c r="AK51" s="128">
        <f>AI51+AI52+AI53</f>
        <v>0</v>
      </c>
      <c r="AL51" s="156"/>
      <c r="AM51" s="153" t="b">
        <f>IF(AL51+AL52+AL53&gt;0,AL51+AL52+AL53)</f>
        <v>0</v>
      </c>
      <c r="AN51" s="131">
        <f>AL51+AL52+AL53</f>
        <v>0</v>
      </c>
      <c r="AO51" s="152"/>
      <c r="AP51" s="153" t="b">
        <f>IF(AO51+AO52+AO53&gt;0,AO51+AO52+AO53)</f>
        <v>0</v>
      </c>
      <c r="AQ51" s="128">
        <f>AO51+AO52+AO53</f>
        <v>0</v>
      </c>
      <c r="AR51" s="152"/>
      <c r="AS51" s="153" t="b">
        <f>IF(AR51+AR52+AR53&gt;0,AR51+AR52+AR53)</f>
        <v>0</v>
      </c>
      <c r="AT51" s="128">
        <f>AR51+AR52+AR53</f>
        <v>0</v>
      </c>
      <c r="AU51" s="156"/>
      <c r="AV51" s="153" t="b">
        <f>IF(AU51+AU52+AU53&gt;0,AU51+AU52+AU53)</f>
        <v>0</v>
      </c>
      <c r="AW51" s="131">
        <f>AU51+AU52+AU53</f>
        <v>0</v>
      </c>
      <c r="AX51" s="152"/>
      <c r="AY51" s="153" t="b">
        <f>IF(AX51+AX52+AX53&gt;0,AX51+AX52+AX53)</f>
        <v>0</v>
      </c>
      <c r="AZ51" s="128">
        <f>AX51+AX52+AX53</f>
        <v>0</v>
      </c>
      <c r="BA51" s="152"/>
      <c r="BB51" s="153" t="b">
        <f>IF(BA51+BA52+BA53&gt;0,BA51+BA52+BA53)</f>
        <v>0</v>
      </c>
      <c r="BC51" s="128">
        <f>BA51+BA52+BA53</f>
        <v>0</v>
      </c>
      <c r="BD51" s="152"/>
      <c r="BE51" s="153" t="b">
        <f>IF(BD51+BD52+BD53&gt;0,BD51+BD52+BD53)</f>
        <v>0</v>
      </c>
      <c r="BF51" s="128">
        <f>BD51+BD52+BD53</f>
        <v>0</v>
      </c>
      <c r="BG51" s="108"/>
      <c r="BH51" s="162"/>
      <c r="BI51" s="162"/>
      <c r="BJ51" s="162"/>
      <c r="BK51" s="162"/>
      <c r="BL51" s="162"/>
      <c r="BM51" s="162"/>
      <c r="BN51" s="162"/>
      <c r="BO51" s="162"/>
      <c r="BP51" s="162"/>
      <c r="BQ51" s="162"/>
      <c r="BR51" s="162"/>
      <c r="BS51" s="162"/>
      <c r="BT51" s="162"/>
      <c r="BU51" s="162"/>
      <c r="BV51" s="162"/>
      <c r="BW51" s="162"/>
      <c r="BX51" s="162"/>
      <c r="BY51" s="162"/>
      <c r="BZ51" s="162"/>
    </row>
    <row r="52" spans="1:78" ht="19.5" customHeight="1" x14ac:dyDescent="0.2">
      <c r="A52" s="162"/>
      <c r="B52" s="106"/>
      <c r="C52" s="377"/>
      <c r="D52" s="377"/>
      <c r="E52" s="168"/>
      <c r="F52" s="381"/>
      <c r="G52" s="61"/>
      <c r="H52" s="353"/>
      <c r="I52" s="381"/>
      <c r="J52" s="61"/>
      <c r="K52" s="353"/>
      <c r="L52" s="381"/>
      <c r="M52" s="61"/>
      <c r="N52" s="353"/>
      <c r="O52" s="381"/>
      <c r="P52" s="61"/>
      <c r="Q52" s="353"/>
      <c r="R52" s="381"/>
      <c r="S52" s="61"/>
      <c r="T52" s="353"/>
      <c r="U52" s="381"/>
      <c r="V52" s="61"/>
      <c r="W52" s="353"/>
      <c r="X52" s="381"/>
      <c r="Y52" s="61"/>
      <c r="Z52" s="353"/>
      <c r="AA52" s="381"/>
      <c r="AB52" s="61"/>
      <c r="AC52" s="353"/>
      <c r="AD52" s="124"/>
      <c r="AE52" s="377"/>
      <c r="AF52" s="377"/>
      <c r="AG52" s="168"/>
      <c r="AH52" s="125">
        <v>2</v>
      </c>
      <c r="AI52" s="139"/>
      <c r="AJ52" s="136"/>
      <c r="AK52" s="137">
        <f>IF(AJ51=FALSE,0,RANK(AJ51,AJ$6:AJ$53, ))</f>
        <v>0</v>
      </c>
      <c r="AL52" s="157"/>
      <c r="AM52" s="136"/>
      <c r="AN52" s="137">
        <f>IF(AM51=FALSE,0,RANK(AM51,AM$6:AM$53, ))</f>
        <v>0</v>
      </c>
      <c r="AO52" s="139"/>
      <c r="AP52" s="136"/>
      <c r="AQ52" s="137">
        <f>IF(AP51=FALSE,0,RANK(AP51,AP$6:AP$53, ))</f>
        <v>0</v>
      </c>
      <c r="AR52" s="139"/>
      <c r="AS52" s="136"/>
      <c r="AT52" s="137">
        <f>IF(AS51=FALSE,0,RANK(AS51,AS$6:AS$53, ))</f>
        <v>0</v>
      </c>
      <c r="AU52" s="157"/>
      <c r="AV52" s="136"/>
      <c r="AW52" s="137">
        <f>IF(AV51=FALSE,0,RANK(AV51,AV$6:AV$53, ))</f>
        <v>0</v>
      </c>
      <c r="AX52" s="139"/>
      <c r="AY52" s="136"/>
      <c r="AZ52" s="137">
        <f>IF(AY51=FALSE,0,RANK(AY51,AY$6:AY$53, ))</f>
        <v>0</v>
      </c>
      <c r="BA52" s="139"/>
      <c r="BB52" s="136"/>
      <c r="BC52" s="137">
        <f>IF(BB51=FALSE,0,RANK(BB51,BB$6:BB$53, ))</f>
        <v>0</v>
      </c>
      <c r="BD52" s="139"/>
      <c r="BE52" s="136"/>
      <c r="BF52" s="137">
        <f>IF(BE51=FALSE,0,RANK(BE51,BE$6:BE$53, ))</f>
        <v>0</v>
      </c>
      <c r="BG52" s="108"/>
      <c r="BH52" s="162"/>
      <c r="BI52" s="162"/>
      <c r="BJ52" s="162"/>
      <c r="BK52" s="162"/>
      <c r="BL52" s="162"/>
      <c r="BM52" s="162"/>
      <c r="BN52" s="162"/>
      <c r="BO52" s="162"/>
      <c r="BP52" s="162"/>
      <c r="BQ52" s="162"/>
      <c r="BR52" s="162"/>
      <c r="BS52" s="162"/>
      <c r="BT52" s="162"/>
      <c r="BU52" s="162"/>
      <c r="BV52" s="162"/>
      <c r="BW52" s="162"/>
      <c r="BX52" s="162"/>
      <c r="BY52" s="162"/>
      <c r="BZ52" s="162"/>
    </row>
    <row r="53" spans="1:78" ht="19.5" customHeight="1" x14ac:dyDescent="0.2">
      <c r="A53" s="162"/>
      <c r="B53" s="106"/>
      <c r="C53" s="378"/>
      <c r="D53" s="378"/>
      <c r="E53" s="169"/>
      <c r="F53" s="382"/>
      <c r="G53" s="141"/>
      <c r="H53" s="142">
        <f>IF(H51=0,0,(LOOKUP(H51,'TEAM NAMES &amp; EVENTS'!$L$12:$L$27,'TEAM NAMES &amp; EVENTS'!$M$12:$M$27)))</f>
        <v>0</v>
      </c>
      <c r="I53" s="382"/>
      <c r="J53" s="141"/>
      <c r="K53" s="142">
        <f>IF(K51=0,0,(LOOKUP(K51,'TEAM NAMES &amp; EVENTS'!$L$12:$L$27,'TEAM NAMES &amp; EVENTS'!$M$12:$M$27)))</f>
        <v>0</v>
      </c>
      <c r="L53" s="382"/>
      <c r="M53" s="141"/>
      <c r="N53" s="142">
        <f>IF(N51=0,0,(LOOKUP(N51,'TEAM NAMES &amp; EVENTS'!$L$12:$L$27,'TEAM NAMES &amp; EVENTS'!$M$12:$M$27)))</f>
        <v>0</v>
      </c>
      <c r="O53" s="382"/>
      <c r="P53" s="141"/>
      <c r="Q53" s="142">
        <f>IF(Q51=0,0,(LOOKUP(Q51,'TEAM NAMES &amp; EVENTS'!$L$12:$L$27,'TEAM NAMES &amp; EVENTS'!$M$12:$M$27)))</f>
        <v>0</v>
      </c>
      <c r="R53" s="382"/>
      <c r="S53" s="141"/>
      <c r="T53" s="142">
        <f>IF(T51=0,0,(LOOKUP(T51,'TEAM NAMES &amp; EVENTS'!$L$12:$L$27,'TEAM NAMES &amp; EVENTS'!$M$12:$M$27)))</f>
        <v>0</v>
      </c>
      <c r="U53" s="382"/>
      <c r="V53" s="141"/>
      <c r="W53" s="142">
        <f>IF(W51=0,0,(LOOKUP(W51,'TEAM NAMES &amp; EVENTS'!$L$12:$L$27,'TEAM NAMES &amp; EVENTS'!$M$12:$M$27)))</f>
        <v>0</v>
      </c>
      <c r="X53" s="382"/>
      <c r="Y53" s="141"/>
      <c r="Z53" s="142">
        <f>IF(Z51=0,0,(LOOKUP(Z51,'TEAM NAMES &amp; EVENTS'!$L$12:$L$27,'TEAM NAMES &amp; EVENTS'!$M$12:$M$27)))</f>
        <v>0</v>
      </c>
      <c r="AA53" s="382"/>
      <c r="AB53" s="141"/>
      <c r="AC53" s="142">
        <f>IF(AC51=0,0,(LOOKUP(AC51,'TEAM NAMES &amp; EVENTS'!$L$12:$L$27,'TEAM NAMES &amp; EVENTS'!$M$12:$M$27)))</f>
        <v>0</v>
      </c>
      <c r="AD53" s="124"/>
      <c r="AE53" s="378"/>
      <c r="AF53" s="378"/>
      <c r="AG53" s="169"/>
      <c r="AH53" s="125">
        <v>3</v>
      </c>
      <c r="AI53" s="147"/>
      <c r="AJ53" s="144"/>
      <c r="AK53" s="145">
        <f>IF(AK52=0,0,(LOOKUP(AK52,'TEAM NAMES &amp; EVENTS'!$L$12:$L$27,'TEAM NAMES &amp; EVENTS'!$M$12:$M$27)))</f>
        <v>0</v>
      </c>
      <c r="AL53" s="158"/>
      <c r="AM53" s="144"/>
      <c r="AN53" s="145">
        <f>IF(AN52=0,0,(LOOKUP(AN52,'TEAM NAMES &amp; EVENTS'!$L$12:$L$27,'TEAM NAMES &amp; EVENTS'!$M$12:$M$27)))</f>
        <v>0</v>
      </c>
      <c r="AO53" s="147"/>
      <c r="AP53" s="144"/>
      <c r="AQ53" s="145">
        <f>IF(AQ52=0,0,(LOOKUP(AQ52,'TEAM NAMES &amp; EVENTS'!$L$12:$L$27,'TEAM NAMES &amp; EVENTS'!$M$12:$M$27)))</f>
        <v>0</v>
      </c>
      <c r="AR53" s="147"/>
      <c r="AS53" s="144"/>
      <c r="AT53" s="145">
        <f>IF(AT52=0,0,(LOOKUP(AT52,'TEAM NAMES &amp; EVENTS'!$L$12:$L$27,'TEAM NAMES &amp; EVENTS'!$M$12:$M$27)))</f>
        <v>0</v>
      </c>
      <c r="AU53" s="158"/>
      <c r="AV53" s="144"/>
      <c r="AW53" s="145">
        <f>IF(AW52=0,0,(LOOKUP(AW52,'TEAM NAMES &amp; EVENTS'!$L$12:$L$27,'TEAM NAMES &amp; EVENTS'!$M$12:$M$27)))</f>
        <v>0</v>
      </c>
      <c r="AX53" s="147"/>
      <c r="AY53" s="144"/>
      <c r="AZ53" s="145">
        <f>IF(AZ52=0,0,(LOOKUP(AZ52,'TEAM NAMES &amp; EVENTS'!$L$12:$L$27,'TEAM NAMES &amp; EVENTS'!$M$12:$M$27)))</f>
        <v>0</v>
      </c>
      <c r="BA53" s="147"/>
      <c r="BB53" s="144"/>
      <c r="BC53" s="145">
        <f>IF(BC52=0,0,(LOOKUP(BC52,'TEAM NAMES &amp; EVENTS'!$L$12:$L$27,'TEAM NAMES &amp; EVENTS'!$M$12:$M$27)))</f>
        <v>0</v>
      </c>
      <c r="BD53" s="147"/>
      <c r="BE53" s="144"/>
      <c r="BF53" s="145">
        <f>IF(BF52=0,0,(LOOKUP(BF52,'TEAM NAMES &amp; EVENTS'!$L$12:$L$27,'TEAM NAMES &amp; EVENTS'!$M$12:$M$27)))</f>
        <v>0</v>
      </c>
      <c r="BG53" s="108"/>
      <c r="BH53" s="162"/>
      <c r="BI53" s="162"/>
      <c r="BJ53" s="162"/>
      <c r="BK53" s="162"/>
      <c r="BL53" s="162"/>
      <c r="BM53" s="162"/>
      <c r="BN53" s="162"/>
      <c r="BO53" s="162"/>
      <c r="BP53" s="162"/>
      <c r="BQ53" s="162"/>
      <c r="BR53" s="162"/>
      <c r="BS53" s="162"/>
      <c r="BT53" s="162"/>
      <c r="BU53" s="162"/>
      <c r="BV53" s="162"/>
      <c r="BW53" s="162"/>
      <c r="BX53" s="162"/>
      <c r="BY53" s="162"/>
      <c r="BZ53" s="162"/>
    </row>
    <row r="54" spans="1:78" ht="50.25" customHeight="1" x14ac:dyDescent="0.2">
      <c r="A54" s="162"/>
      <c r="B54" s="159"/>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60"/>
      <c r="AI54" s="141"/>
      <c r="AJ54" s="141"/>
      <c r="AK54" s="141"/>
      <c r="AL54" s="141"/>
      <c r="AM54" s="141"/>
      <c r="AN54" s="141"/>
      <c r="AO54" s="141"/>
      <c r="AP54" s="141"/>
      <c r="AQ54" s="141"/>
      <c r="AR54" s="141"/>
      <c r="AS54" s="141"/>
      <c r="AT54" s="141"/>
      <c r="AU54" s="141"/>
      <c r="AV54" s="141"/>
      <c r="AW54" s="141"/>
      <c r="AX54" s="141"/>
      <c r="AY54" s="141"/>
      <c r="AZ54" s="141"/>
      <c r="BA54" s="141"/>
      <c r="BB54" s="141"/>
      <c r="BC54" s="141"/>
      <c r="BD54" s="141"/>
      <c r="BE54" s="141"/>
      <c r="BF54" s="141"/>
      <c r="BG54" s="161"/>
      <c r="BH54" s="162"/>
      <c r="BI54" s="162"/>
      <c r="BJ54" s="162"/>
      <c r="BK54" s="162"/>
      <c r="BL54" s="162"/>
      <c r="BM54" s="162"/>
      <c r="BN54" s="162"/>
      <c r="BO54" s="162"/>
      <c r="BP54" s="162"/>
      <c r="BQ54" s="162"/>
      <c r="BR54" s="162"/>
      <c r="BS54" s="162"/>
      <c r="BT54" s="162"/>
      <c r="BU54" s="162"/>
      <c r="BV54" s="162"/>
      <c r="BW54" s="162"/>
      <c r="BX54" s="162"/>
      <c r="BY54" s="162"/>
      <c r="BZ54" s="162"/>
    </row>
    <row r="55" spans="1:78" ht="12.75" customHeight="1"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3"/>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row>
    <row r="56" spans="1:78" ht="12.75" customHeight="1"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3"/>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row>
    <row r="57" spans="1:78" ht="12.75" customHeight="1"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3"/>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row>
    <row r="58" spans="1:78" ht="12.75" customHeight="1"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3"/>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row>
    <row r="59" spans="1:78" ht="12.75" customHeight="1"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3"/>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row>
    <row r="60" spans="1:78" ht="12.75" customHeight="1"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3"/>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row>
    <row r="61" spans="1:78" ht="12.75" customHeight="1"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3"/>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row>
    <row r="62" spans="1:78" ht="12.75" customHeight="1"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3"/>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row>
    <row r="63" spans="1:78" ht="12.75" customHeight="1"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3"/>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row>
    <row r="64" spans="1:78" ht="132" customHeight="1"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3"/>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row>
    <row r="65" spans="1:78" ht="12.75" customHeight="1" x14ac:dyDescent="0.2">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3"/>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row>
    <row r="66" spans="1:78" ht="12.75" customHeight="1" x14ac:dyDescent="0.2">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3"/>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row>
    <row r="67" spans="1:78" ht="12.75" customHeight="1" x14ac:dyDescent="0.2">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3"/>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row>
    <row r="68" spans="1:78" ht="12.75" customHeight="1" x14ac:dyDescent="0.2">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3"/>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row>
    <row r="69" spans="1:78" ht="12.75" customHeight="1" x14ac:dyDescent="0.2">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3"/>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row>
    <row r="70" spans="1:78" ht="12.75" customHeight="1" x14ac:dyDescent="0.2">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3"/>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row>
    <row r="71" spans="1:78" ht="12.75" customHeight="1" x14ac:dyDescent="0.2">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3"/>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row>
    <row r="72" spans="1:78" ht="12.75" customHeight="1" x14ac:dyDescent="0.2">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3"/>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row>
    <row r="73" spans="1:78" ht="12.75" customHeight="1" x14ac:dyDescent="0.2">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3"/>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row>
    <row r="74" spans="1:78" ht="12.75" customHeight="1" x14ac:dyDescent="0.2">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3"/>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row>
    <row r="75" spans="1:78" ht="12.75" customHeight="1" x14ac:dyDescent="0.2">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3"/>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row>
    <row r="76" spans="1:78" ht="12.75" customHeight="1" x14ac:dyDescent="0.2">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107"/>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row>
    <row r="77" spans="1:78" ht="12.75" customHeight="1" x14ac:dyDescent="0.2">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107"/>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c r="BZ77" s="61"/>
    </row>
    <row r="78" spans="1:78" ht="12.75" customHeight="1" x14ac:dyDescent="0.2">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107"/>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c r="BZ78" s="61"/>
    </row>
    <row r="79" spans="1:78" ht="12.75" customHeight="1" x14ac:dyDescent="0.2">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107"/>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c r="BZ79" s="61"/>
    </row>
    <row r="80" spans="1:78" ht="12.75" customHeight="1" x14ac:dyDescent="0.2">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107"/>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c r="BZ80" s="61"/>
    </row>
    <row r="81" spans="1:78" ht="12.75" customHeight="1" x14ac:dyDescent="0.2">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107"/>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c r="BZ81" s="61"/>
    </row>
    <row r="82" spans="1:78" ht="12.75" customHeight="1" x14ac:dyDescent="0.2">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107"/>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row>
    <row r="83" spans="1:78" ht="12.75" customHeight="1" x14ac:dyDescent="0.2">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107"/>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row>
    <row r="84" spans="1:78" ht="12.75" customHeight="1" x14ac:dyDescent="0.2">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107"/>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row>
    <row r="85" spans="1:78" ht="12.75" customHeight="1" x14ac:dyDescent="0.2">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107"/>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row>
    <row r="86" spans="1:78" ht="12.75" customHeight="1" x14ac:dyDescent="0.2">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107"/>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c r="BZ86" s="61"/>
    </row>
    <row r="87" spans="1:78" ht="12.75" customHeight="1" x14ac:dyDescent="0.2">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107"/>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c r="BZ87" s="61"/>
    </row>
    <row r="88" spans="1:78" ht="12.75" customHeight="1" x14ac:dyDescent="0.2">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107"/>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c r="BZ88" s="61"/>
    </row>
    <row r="89" spans="1:78" ht="12.75" customHeight="1" x14ac:dyDescent="0.2">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107"/>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c r="BZ89" s="61"/>
    </row>
    <row r="90" spans="1:78" ht="12.75" customHeight="1" x14ac:dyDescent="0.2">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107"/>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row>
    <row r="91" spans="1:78" ht="12.75" customHeight="1" x14ac:dyDescent="0.2">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107"/>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c r="BZ91" s="61"/>
    </row>
    <row r="92" spans="1:78" ht="12.75" customHeight="1" x14ac:dyDescent="0.2">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107"/>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c r="BZ92" s="61"/>
    </row>
    <row r="93" spans="1:78" ht="12.75" customHeight="1" x14ac:dyDescent="0.2">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107"/>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c r="BZ93" s="61"/>
    </row>
    <row r="94" spans="1:78" ht="12.75" customHeight="1" x14ac:dyDescent="0.2">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107"/>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c r="BZ94" s="61"/>
    </row>
    <row r="95" spans="1:78" ht="12.75" customHeight="1" x14ac:dyDescent="0.2">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107"/>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row>
    <row r="96" spans="1:78" ht="12.75" customHeight="1" x14ac:dyDescent="0.2">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107"/>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row>
    <row r="97" spans="1:78" ht="12.75" customHeight="1" x14ac:dyDescent="0.2">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107"/>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row>
    <row r="98" spans="1:78" ht="12.75" customHeight="1" x14ac:dyDescent="0.2">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107"/>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row>
    <row r="99" spans="1:78" ht="12.75" customHeight="1" x14ac:dyDescent="0.2">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107"/>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c r="BZ99" s="61"/>
    </row>
    <row r="100" spans="1:78" ht="12.75" customHeight="1" x14ac:dyDescent="0.2">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107"/>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c r="BZ100" s="61"/>
    </row>
    <row r="101" spans="1:78" ht="12.75" customHeight="1" x14ac:dyDescent="0.2">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107"/>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c r="BZ101" s="61"/>
    </row>
    <row r="102" spans="1:78" ht="12.75" customHeight="1" x14ac:dyDescent="0.2">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107"/>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c r="BZ102" s="61"/>
    </row>
    <row r="103" spans="1:78" ht="12.75" customHeight="1" x14ac:dyDescent="0.2">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107"/>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row>
    <row r="104" spans="1:78" ht="12.75" customHeight="1" x14ac:dyDescent="0.2">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107"/>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row>
    <row r="105" spans="1:78" ht="12.75" customHeight="1" x14ac:dyDescent="0.2">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107"/>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c r="BZ105" s="61"/>
    </row>
    <row r="106" spans="1:78" ht="12.75" customHeight="1" x14ac:dyDescent="0.2">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107"/>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c r="BZ106" s="61"/>
    </row>
    <row r="107" spans="1:78" ht="12.75" customHeight="1" x14ac:dyDescent="0.2">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107"/>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row>
    <row r="108" spans="1:78" ht="12.75" customHeight="1" x14ac:dyDescent="0.2">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107"/>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row>
    <row r="109" spans="1:78" ht="12.75" customHeight="1" x14ac:dyDescent="0.2">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107"/>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row>
    <row r="110" spans="1:78" ht="12.75" customHeight="1" x14ac:dyDescent="0.2">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107"/>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row>
    <row r="111" spans="1:78" ht="12.75" customHeight="1" x14ac:dyDescent="0.2">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107"/>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row>
    <row r="112" spans="1:78" ht="12.75" customHeight="1" x14ac:dyDescent="0.2">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107"/>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row>
    <row r="113" spans="1:78" ht="12.75" customHeight="1" x14ac:dyDescent="0.2">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107"/>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row>
    <row r="114" spans="1:78" ht="12.75" customHeight="1" x14ac:dyDescent="0.2">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107"/>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row>
    <row r="115" spans="1:78" ht="12.75" customHeight="1" x14ac:dyDescent="0.2">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107"/>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row>
    <row r="116" spans="1:78" ht="12.75" customHeight="1" x14ac:dyDescent="0.2">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107"/>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row>
    <row r="117" spans="1:78" ht="12.75" customHeight="1" x14ac:dyDescent="0.2">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107"/>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row>
    <row r="118" spans="1:78" ht="12.75" customHeight="1" x14ac:dyDescent="0.2">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107"/>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c r="BZ118" s="61"/>
    </row>
    <row r="119" spans="1:78" ht="12.75" customHeight="1" x14ac:dyDescent="0.2">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107"/>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row>
    <row r="120" spans="1:78" ht="12.75" customHeight="1" x14ac:dyDescent="0.2">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107"/>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c r="BZ120" s="61"/>
    </row>
    <row r="121" spans="1:78" ht="12.75" customHeight="1" x14ac:dyDescent="0.2">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107"/>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row>
    <row r="122" spans="1:78" ht="12.75" customHeight="1" x14ac:dyDescent="0.2">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107"/>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c r="BZ122" s="61"/>
    </row>
    <row r="123" spans="1:78" ht="12.75" customHeight="1" x14ac:dyDescent="0.2">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107"/>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row>
    <row r="124" spans="1:78" ht="12.75" customHeight="1" x14ac:dyDescent="0.2">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107"/>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c r="BZ124" s="61"/>
    </row>
    <row r="125" spans="1:78" ht="12.75" customHeight="1" x14ac:dyDescent="0.2">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107"/>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c r="BZ125" s="61"/>
    </row>
    <row r="126" spans="1:78" ht="12.75" customHeight="1" x14ac:dyDescent="0.2">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107"/>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c r="BZ126" s="61"/>
    </row>
    <row r="127" spans="1:78" ht="12.75" customHeight="1" x14ac:dyDescent="0.2">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107"/>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c r="BZ127" s="61"/>
    </row>
    <row r="128" spans="1:78" ht="12.75" customHeight="1" x14ac:dyDescent="0.2">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107"/>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c r="BZ128" s="61"/>
    </row>
    <row r="129" spans="1:78" ht="12.75" customHeight="1" x14ac:dyDescent="0.2">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107"/>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c r="BZ129" s="61"/>
    </row>
    <row r="130" spans="1:78" ht="12.75" customHeight="1" x14ac:dyDescent="0.2">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107"/>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c r="BZ130" s="61"/>
    </row>
    <row r="131" spans="1:78" ht="12.75" customHeight="1" x14ac:dyDescent="0.2">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107"/>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c r="BZ131" s="61"/>
    </row>
    <row r="132" spans="1:78" ht="12.75" customHeight="1" x14ac:dyDescent="0.2">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107"/>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row>
    <row r="133" spans="1:78" ht="12.75" customHeight="1" x14ac:dyDescent="0.2">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107"/>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row>
    <row r="134" spans="1:78" ht="12.75" customHeight="1" x14ac:dyDescent="0.2">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107"/>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c r="BZ134" s="61"/>
    </row>
    <row r="135" spans="1:78" ht="12.75" customHeight="1" x14ac:dyDescent="0.2">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107"/>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row>
    <row r="136" spans="1:78" ht="12.75" customHeight="1" x14ac:dyDescent="0.2">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107"/>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c r="BZ136" s="61"/>
    </row>
    <row r="137" spans="1:78" ht="12.75" customHeight="1" x14ac:dyDescent="0.2">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107"/>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c r="BZ137" s="61"/>
    </row>
    <row r="138" spans="1:78" ht="12.75" customHeight="1" x14ac:dyDescent="0.2">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107"/>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c r="BZ138" s="61"/>
    </row>
    <row r="139" spans="1:78" ht="12.75" customHeight="1" x14ac:dyDescent="0.2">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107"/>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c r="BZ139" s="61"/>
    </row>
    <row r="140" spans="1:78" ht="12.75" customHeight="1" x14ac:dyDescent="0.2">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107"/>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c r="BZ140" s="61"/>
    </row>
    <row r="141" spans="1:78" ht="12.75" customHeight="1" x14ac:dyDescent="0.2">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107"/>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c r="BZ141" s="61"/>
    </row>
    <row r="142" spans="1:78" ht="12.75" customHeight="1" x14ac:dyDescent="0.2">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107"/>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c r="BZ142" s="61"/>
    </row>
    <row r="143" spans="1:78" ht="12.75" customHeight="1" x14ac:dyDescent="0.2">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107"/>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c r="BZ143" s="61"/>
    </row>
    <row r="144" spans="1:78" ht="12.75" customHeight="1" x14ac:dyDescent="0.2">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107"/>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row>
    <row r="145" spans="1:78" ht="12.75" customHeight="1" x14ac:dyDescent="0.2">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107"/>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c r="BZ145" s="61"/>
    </row>
    <row r="146" spans="1:78" ht="12.75" customHeight="1" x14ac:dyDescent="0.2">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107"/>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row>
    <row r="147" spans="1:78" ht="12.75" customHeight="1" x14ac:dyDescent="0.2">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107"/>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row>
    <row r="148" spans="1:78" ht="12.75" customHeight="1" x14ac:dyDescent="0.2">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107"/>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row>
    <row r="149" spans="1:78" ht="12.75" customHeight="1" x14ac:dyDescent="0.2">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107"/>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c r="BZ149" s="61"/>
    </row>
    <row r="150" spans="1:78" ht="12.75" customHeight="1" x14ac:dyDescent="0.2">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107"/>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row>
    <row r="151" spans="1:78" ht="12.75" customHeight="1" x14ac:dyDescent="0.2">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107"/>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row>
    <row r="152" spans="1:78" ht="12.75" customHeight="1" x14ac:dyDescent="0.2">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107"/>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row>
    <row r="153" spans="1:78" ht="12.75" customHeight="1" x14ac:dyDescent="0.2">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107"/>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c r="BZ153" s="61"/>
    </row>
    <row r="154" spans="1:78" ht="12.75" customHeight="1" x14ac:dyDescent="0.2">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107"/>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row>
    <row r="155" spans="1:78" ht="12.75" customHeight="1" x14ac:dyDescent="0.2">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107"/>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row>
    <row r="156" spans="1:78" ht="12.75" customHeight="1" x14ac:dyDescent="0.2">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107"/>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row>
    <row r="157" spans="1:78" ht="12.75" customHeight="1" x14ac:dyDescent="0.2">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107"/>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row>
    <row r="158" spans="1:78" ht="12.75" customHeight="1" x14ac:dyDescent="0.2">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107"/>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row>
    <row r="159" spans="1:78" ht="12.75" customHeight="1" x14ac:dyDescent="0.2">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107"/>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row>
    <row r="160" spans="1:78" ht="12.75" customHeight="1" x14ac:dyDescent="0.2">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107"/>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row>
    <row r="161" spans="1:78" ht="12.75" customHeight="1" x14ac:dyDescent="0.2">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107"/>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row>
    <row r="162" spans="1:78" ht="12.75" customHeight="1" x14ac:dyDescent="0.2">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107"/>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row>
    <row r="163" spans="1:78" ht="12.75" customHeight="1" x14ac:dyDescent="0.2">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107"/>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row>
    <row r="164" spans="1:78" ht="12.75" customHeight="1" x14ac:dyDescent="0.2">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107"/>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row>
    <row r="165" spans="1:78" ht="12.75" customHeight="1" x14ac:dyDescent="0.2">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107"/>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row>
    <row r="166" spans="1:78" ht="12.75" customHeight="1" x14ac:dyDescent="0.2">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107"/>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row>
    <row r="167" spans="1:78" ht="12.75" customHeight="1" x14ac:dyDescent="0.2">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107"/>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row>
    <row r="168" spans="1:78" ht="12.75" customHeight="1" x14ac:dyDescent="0.2">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107"/>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row>
    <row r="169" spans="1:78" ht="12.75" customHeight="1" x14ac:dyDescent="0.2">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107"/>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c r="BZ169" s="61"/>
    </row>
    <row r="170" spans="1:78" ht="12.75" customHeight="1" x14ac:dyDescent="0.2">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107"/>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row>
    <row r="171" spans="1:78" ht="12.75" customHeight="1" x14ac:dyDescent="0.2">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107"/>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row>
    <row r="172" spans="1:78" ht="12.75" customHeight="1" x14ac:dyDescent="0.2">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107"/>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row>
    <row r="173" spans="1:78" ht="12.75" customHeight="1" x14ac:dyDescent="0.2">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107"/>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row>
    <row r="174" spans="1:78" ht="12.75" customHeight="1" x14ac:dyDescent="0.2">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107"/>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row>
    <row r="175" spans="1:78" ht="12.75" customHeight="1" x14ac:dyDescent="0.2">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107"/>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row>
    <row r="176" spans="1:78" ht="12.75" customHeight="1" x14ac:dyDescent="0.2">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107"/>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row>
    <row r="177" spans="1:78" ht="12.75" customHeight="1" x14ac:dyDescent="0.2">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107"/>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row>
    <row r="178" spans="1:78" ht="12.75" customHeight="1" x14ac:dyDescent="0.2">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107"/>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row>
    <row r="179" spans="1:78" ht="12.75" customHeight="1" x14ac:dyDescent="0.2">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107"/>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row>
    <row r="180" spans="1:78" ht="12.75" customHeight="1" x14ac:dyDescent="0.2">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107"/>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row>
    <row r="181" spans="1:78" ht="12.75" customHeight="1" x14ac:dyDescent="0.2">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107"/>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row>
    <row r="182" spans="1:78" ht="12.75" customHeight="1" x14ac:dyDescent="0.2">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107"/>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row>
    <row r="183" spans="1:78" ht="12.75" customHeight="1" x14ac:dyDescent="0.2">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107"/>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row>
    <row r="184" spans="1:78" ht="12.75" customHeight="1" x14ac:dyDescent="0.2">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107"/>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row>
    <row r="185" spans="1:78" ht="12.75" customHeight="1" x14ac:dyDescent="0.2">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107"/>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row>
    <row r="186" spans="1:78" ht="12.75" customHeight="1" x14ac:dyDescent="0.2">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107"/>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c r="BZ186" s="61"/>
    </row>
    <row r="187" spans="1:78" ht="12.75" customHeight="1" x14ac:dyDescent="0.2">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107"/>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row>
    <row r="188" spans="1:78" ht="12.75" customHeight="1" x14ac:dyDescent="0.2">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107"/>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row>
    <row r="189" spans="1:78" ht="12.75" customHeight="1" x14ac:dyDescent="0.2">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107"/>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row>
    <row r="190" spans="1:78" ht="12.75" customHeight="1" x14ac:dyDescent="0.2">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107"/>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row>
    <row r="191" spans="1:78" ht="12.75" customHeight="1" x14ac:dyDescent="0.2">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107"/>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row>
    <row r="192" spans="1:78" ht="12.75" customHeight="1" x14ac:dyDescent="0.2">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107"/>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row>
    <row r="193" spans="1:78" ht="12.75" customHeight="1" x14ac:dyDescent="0.2">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107"/>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row>
    <row r="194" spans="1:78" ht="12.75" customHeight="1" x14ac:dyDescent="0.2">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107"/>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row>
    <row r="195" spans="1:78" ht="12.75" customHeight="1" x14ac:dyDescent="0.2">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107"/>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row>
    <row r="196" spans="1:78" ht="12.75" customHeight="1" x14ac:dyDescent="0.2">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107"/>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row>
    <row r="197" spans="1:78" ht="12.75" customHeight="1" x14ac:dyDescent="0.2">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107"/>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row>
    <row r="198" spans="1:78" ht="12.75" customHeight="1" x14ac:dyDescent="0.2">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107"/>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row>
    <row r="199" spans="1:78" ht="12.75" customHeight="1" x14ac:dyDescent="0.2">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107"/>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row>
    <row r="200" spans="1:78" ht="12.75" customHeight="1" x14ac:dyDescent="0.2">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107"/>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row>
    <row r="201" spans="1:78" ht="12.75" customHeight="1" x14ac:dyDescent="0.2">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107"/>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row>
    <row r="202" spans="1:78" ht="12.75" customHeight="1" x14ac:dyDescent="0.2">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107"/>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row>
    <row r="203" spans="1:78" ht="12.75" customHeight="1" x14ac:dyDescent="0.2">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107"/>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row>
    <row r="204" spans="1:78" ht="12.75" customHeight="1" x14ac:dyDescent="0.2">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107"/>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row>
    <row r="205" spans="1:78" ht="12.75" customHeight="1" x14ac:dyDescent="0.2">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107"/>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row>
    <row r="206" spans="1:78" ht="12.75" customHeight="1" x14ac:dyDescent="0.2">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107"/>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row>
    <row r="207" spans="1:78" ht="12.75" customHeight="1" x14ac:dyDescent="0.2">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107"/>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row>
    <row r="208" spans="1:78" ht="12.75" customHeight="1" x14ac:dyDescent="0.2">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107"/>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row>
    <row r="209" spans="1:78" ht="12.75" customHeight="1" x14ac:dyDescent="0.2">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107"/>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row>
    <row r="210" spans="1:78" ht="12.75" customHeight="1" x14ac:dyDescent="0.2">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107"/>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row>
    <row r="211" spans="1:78" ht="12.75" customHeight="1" x14ac:dyDescent="0.2">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107"/>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row>
    <row r="212" spans="1:78" ht="12.75" customHeight="1" x14ac:dyDescent="0.2">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107"/>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row>
    <row r="213" spans="1:78" ht="12.75" customHeight="1" x14ac:dyDescent="0.2">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107"/>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c r="BZ213" s="61"/>
    </row>
    <row r="214" spans="1:78" ht="12.75" customHeight="1" x14ac:dyDescent="0.2">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107"/>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row>
    <row r="215" spans="1:78" ht="12.75" customHeight="1" x14ac:dyDescent="0.2">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107"/>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row>
    <row r="216" spans="1:78" ht="12.75" customHeight="1" x14ac:dyDescent="0.2">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107"/>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row>
    <row r="217" spans="1:78" ht="12.75" customHeight="1" x14ac:dyDescent="0.2">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107"/>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row>
    <row r="218" spans="1:78" ht="12.75" customHeight="1" x14ac:dyDescent="0.2">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107"/>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row>
    <row r="219" spans="1:78" ht="12.75" customHeight="1" x14ac:dyDescent="0.2">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107"/>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row>
    <row r="220" spans="1:78" ht="12.75" customHeight="1" x14ac:dyDescent="0.2">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107"/>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row>
    <row r="221" spans="1:78" ht="12.75" customHeight="1" x14ac:dyDescent="0.2">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107"/>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row>
    <row r="222" spans="1:78" ht="12.75" customHeight="1" x14ac:dyDescent="0.2">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107"/>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row>
    <row r="223" spans="1:78" ht="12.75" customHeight="1" x14ac:dyDescent="0.2">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107"/>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row>
    <row r="224" spans="1:78" ht="12.75" customHeight="1" x14ac:dyDescent="0.2">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107"/>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row>
    <row r="225" spans="1:78" ht="12.75" customHeight="1" x14ac:dyDescent="0.2">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107"/>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row>
    <row r="226" spans="1:78" ht="12.75" customHeight="1" x14ac:dyDescent="0.2">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107"/>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row>
    <row r="227" spans="1:78" ht="12.75" customHeight="1" x14ac:dyDescent="0.2">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107"/>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c r="BZ227" s="61"/>
    </row>
    <row r="228" spans="1:78" ht="12.75" customHeight="1" x14ac:dyDescent="0.2">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107"/>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c r="BZ228" s="61"/>
    </row>
    <row r="229" spans="1:78" ht="12.75" customHeight="1" x14ac:dyDescent="0.2">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107"/>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c r="BZ229" s="61"/>
    </row>
    <row r="230" spans="1:78" ht="12.75" customHeight="1" x14ac:dyDescent="0.2">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107"/>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row>
    <row r="231" spans="1:78" ht="12.75" customHeight="1" x14ac:dyDescent="0.2">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107"/>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row>
    <row r="232" spans="1:78" ht="12.75" customHeight="1" x14ac:dyDescent="0.2">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107"/>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row>
    <row r="233" spans="1:78" ht="12.75" customHeight="1" x14ac:dyDescent="0.2">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107"/>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row>
    <row r="234" spans="1:78" ht="12.75" customHeight="1" x14ac:dyDescent="0.2">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107"/>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row>
    <row r="235" spans="1:78" ht="12.75" customHeight="1" x14ac:dyDescent="0.2">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107"/>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c r="BZ235" s="61"/>
    </row>
    <row r="236" spans="1:78" ht="12.75" customHeight="1" x14ac:dyDescent="0.2">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107"/>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row>
    <row r="237" spans="1:78" ht="12.75" customHeight="1" x14ac:dyDescent="0.2">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107"/>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c r="BZ237" s="61"/>
    </row>
    <row r="238" spans="1:78" ht="12.75" customHeight="1" x14ac:dyDescent="0.2">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107"/>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row>
    <row r="239" spans="1:78" ht="12.75" customHeight="1" x14ac:dyDescent="0.2">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107"/>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c r="BZ239" s="61"/>
    </row>
    <row r="240" spans="1:78" ht="12.75" customHeight="1" x14ac:dyDescent="0.2">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107"/>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row>
    <row r="241" spans="1:78" ht="12.75" customHeight="1" x14ac:dyDescent="0.2">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107"/>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c r="BZ241" s="61"/>
    </row>
    <row r="242" spans="1:78" ht="12.75" customHeight="1" x14ac:dyDescent="0.2">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107"/>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c r="BZ242" s="61"/>
    </row>
    <row r="243" spans="1:78" ht="12.75" customHeight="1" x14ac:dyDescent="0.2">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107"/>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c r="BZ243" s="61"/>
    </row>
    <row r="244" spans="1:78" ht="12.75" customHeight="1" x14ac:dyDescent="0.2">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107"/>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c r="BZ244" s="61"/>
    </row>
    <row r="245" spans="1:78" ht="12.75" customHeight="1" x14ac:dyDescent="0.2">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107"/>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c r="BZ245" s="61"/>
    </row>
    <row r="246" spans="1:78" ht="12.75" customHeight="1" x14ac:dyDescent="0.2">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107"/>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c r="BZ246" s="61"/>
    </row>
    <row r="247" spans="1:78" ht="12.75" customHeight="1" x14ac:dyDescent="0.2">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107"/>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c r="BZ247" s="61"/>
    </row>
    <row r="248" spans="1:78" ht="12.75" customHeight="1" x14ac:dyDescent="0.2">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107"/>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c r="BZ248" s="61"/>
    </row>
    <row r="249" spans="1:78" ht="12.75" customHeight="1" x14ac:dyDescent="0.2">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107"/>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c r="BZ249" s="61"/>
    </row>
    <row r="250" spans="1:78" ht="12.75" customHeight="1" x14ac:dyDescent="0.2">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107"/>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c r="BZ250" s="61"/>
    </row>
    <row r="251" spans="1:78" ht="12.75" customHeight="1" x14ac:dyDescent="0.2">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107"/>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c r="BZ251" s="61"/>
    </row>
    <row r="252" spans="1:78" ht="12.75" customHeight="1" x14ac:dyDescent="0.2">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107"/>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c r="BZ252" s="61"/>
    </row>
    <row r="253" spans="1:78" ht="12.75" customHeight="1" x14ac:dyDescent="0.2">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107"/>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c r="BZ253" s="61"/>
    </row>
    <row r="254" spans="1:78" ht="12.75" customHeight="1" x14ac:dyDescent="0.2">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107"/>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c r="BZ254" s="61"/>
    </row>
    <row r="255" spans="1:78" ht="12.75" customHeight="1" x14ac:dyDescent="0.2">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107"/>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c r="BZ255" s="61"/>
    </row>
    <row r="256" spans="1:78" ht="12.75" customHeight="1" x14ac:dyDescent="0.2">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107"/>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c r="BZ256" s="61"/>
    </row>
    <row r="257" spans="1:78" ht="12.75" customHeight="1" x14ac:dyDescent="0.2">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107"/>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c r="BZ257" s="61"/>
    </row>
    <row r="258" spans="1:78" ht="12.75" customHeight="1" x14ac:dyDescent="0.2">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107"/>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c r="BZ258" s="61"/>
    </row>
    <row r="259" spans="1:78" ht="12.75" customHeight="1" x14ac:dyDescent="0.2">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107"/>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c r="BZ259" s="61"/>
    </row>
    <row r="260" spans="1:78" ht="12.75" customHeight="1" x14ac:dyDescent="0.2">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107"/>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c r="BZ260" s="61"/>
    </row>
    <row r="261" spans="1:78" ht="12.75" customHeight="1" x14ac:dyDescent="0.2">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107"/>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c r="BZ261" s="61"/>
    </row>
    <row r="262" spans="1:78" ht="12.75" customHeight="1" x14ac:dyDescent="0.2">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107"/>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c r="BZ262" s="61"/>
    </row>
    <row r="263" spans="1:78" ht="12.75" customHeight="1" x14ac:dyDescent="0.2">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107"/>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c r="BZ263" s="61"/>
    </row>
    <row r="264" spans="1:78" ht="12.75" customHeight="1" x14ac:dyDescent="0.2">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107"/>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row>
    <row r="265" spans="1:78" ht="12.75" customHeight="1" x14ac:dyDescent="0.2">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107"/>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c r="BZ265" s="61"/>
    </row>
    <row r="266" spans="1:78" ht="12.75" customHeight="1" x14ac:dyDescent="0.2">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107"/>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c r="BZ266" s="61"/>
    </row>
    <row r="267" spans="1:78" ht="12.75" customHeight="1" x14ac:dyDescent="0.2">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107"/>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c r="BZ267" s="61"/>
    </row>
    <row r="268" spans="1:78" ht="12.75" customHeight="1" x14ac:dyDescent="0.2">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107"/>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c r="BZ268" s="61"/>
    </row>
    <row r="269" spans="1:78" ht="12.75" customHeight="1" x14ac:dyDescent="0.2">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107"/>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row>
    <row r="270" spans="1:78" ht="12.75" customHeight="1" x14ac:dyDescent="0.2">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107"/>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c r="BZ270" s="61"/>
    </row>
    <row r="271" spans="1:78" ht="12.75" customHeight="1" x14ac:dyDescent="0.2">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107"/>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c r="BZ271" s="61"/>
    </row>
    <row r="272" spans="1:78" ht="12.75" customHeight="1" x14ac:dyDescent="0.2">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107"/>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c r="BZ272" s="61"/>
    </row>
    <row r="273" spans="1:78" ht="12.75" customHeight="1" x14ac:dyDescent="0.2">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107"/>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c r="BZ273" s="61"/>
    </row>
    <row r="274" spans="1:78" ht="12.75" customHeight="1" x14ac:dyDescent="0.2">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107"/>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c r="BZ274" s="61"/>
    </row>
    <row r="275" spans="1:78" ht="12.75" customHeight="1" x14ac:dyDescent="0.2">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107"/>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c r="BZ275" s="61"/>
    </row>
    <row r="276" spans="1:78" ht="12.75" customHeight="1" x14ac:dyDescent="0.2">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107"/>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c r="BZ276" s="61"/>
    </row>
    <row r="277" spans="1:78" ht="12.75" customHeight="1" x14ac:dyDescent="0.2">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107"/>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c r="BZ277" s="61"/>
    </row>
    <row r="278" spans="1:78" ht="12.75" customHeight="1" x14ac:dyDescent="0.2">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107"/>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c r="BZ278" s="61"/>
    </row>
    <row r="279" spans="1:78" ht="12.75" customHeight="1" x14ac:dyDescent="0.2">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107"/>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c r="BZ279" s="61"/>
    </row>
    <row r="280" spans="1:78" ht="12.75" customHeight="1" x14ac:dyDescent="0.2">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107"/>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c r="BZ280" s="61"/>
    </row>
    <row r="281" spans="1:78" ht="12.75" customHeight="1" x14ac:dyDescent="0.2">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107"/>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c r="BZ281" s="61"/>
    </row>
    <row r="282" spans="1:78" ht="12.75" customHeight="1" x14ac:dyDescent="0.2">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107"/>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c r="BZ282" s="61"/>
    </row>
    <row r="283" spans="1:78" ht="12.75" customHeight="1" x14ac:dyDescent="0.2">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107"/>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c r="BZ283" s="61"/>
    </row>
    <row r="284" spans="1:78" ht="12.75" customHeight="1" x14ac:dyDescent="0.2">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107"/>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1"/>
    </row>
    <row r="285" spans="1:78" ht="12.75" customHeight="1" x14ac:dyDescent="0.2">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107"/>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c r="BZ285" s="61"/>
    </row>
    <row r="286" spans="1:78" ht="12.75" customHeight="1" x14ac:dyDescent="0.2">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107"/>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c r="BZ286" s="61"/>
    </row>
    <row r="287" spans="1:78" ht="12.75" customHeight="1" x14ac:dyDescent="0.2">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107"/>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c r="BZ287" s="61"/>
    </row>
    <row r="288" spans="1:78" ht="12.75" customHeight="1" x14ac:dyDescent="0.2">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107"/>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c r="BZ288" s="61"/>
    </row>
    <row r="289" spans="1:78" ht="12.75" customHeight="1" x14ac:dyDescent="0.2">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107"/>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c r="BZ289" s="61"/>
    </row>
    <row r="290" spans="1:78" ht="12.75" customHeight="1" x14ac:dyDescent="0.2">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107"/>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c r="BZ290" s="61"/>
    </row>
    <row r="291" spans="1:78" ht="12.75" customHeight="1" x14ac:dyDescent="0.2">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107"/>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c r="BZ291" s="61"/>
    </row>
    <row r="292" spans="1:78" ht="12.75" customHeight="1" x14ac:dyDescent="0.2">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107"/>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c r="BZ292" s="61"/>
    </row>
    <row r="293" spans="1:78" ht="12.75" customHeight="1" x14ac:dyDescent="0.2">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107"/>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c r="BZ293" s="61"/>
    </row>
    <row r="294" spans="1:78" ht="12.75" customHeight="1" x14ac:dyDescent="0.2">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107"/>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c r="BZ294" s="61"/>
    </row>
    <row r="295" spans="1:78" ht="12.75" customHeight="1" x14ac:dyDescent="0.2">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107"/>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c r="BZ295" s="61"/>
    </row>
    <row r="296" spans="1:78" ht="12.75" customHeight="1" x14ac:dyDescent="0.2">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107"/>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c r="BZ296" s="61"/>
    </row>
    <row r="297" spans="1:78" ht="12.75" customHeight="1" x14ac:dyDescent="0.2">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107"/>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row>
    <row r="298" spans="1:78" ht="12.75" customHeight="1" x14ac:dyDescent="0.2">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107"/>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row>
    <row r="299" spans="1:78" ht="12.75" customHeight="1" x14ac:dyDescent="0.2">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107"/>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c r="BZ299" s="61"/>
    </row>
    <row r="300" spans="1:78" ht="12.75" customHeight="1" x14ac:dyDescent="0.2">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107"/>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c r="BZ300" s="61"/>
    </row>
    <row r="301" spans="1:78" ht="12.75" customHeight="1" x14ac:dyDescent="0.2">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107"/>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c r="BZ301" s="61"/>
    </row>
    <row r="302" spans="1:78" ht="12.75" customHeight="1" x14ac:dyDescent="0.2">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107"/>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c r="BZ302" s="61"/>
    </row>
    <row r="303" spans="1:78" ht="12.75" customHeight="1" x14ac:dyDescent="0.2">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107"/>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c r="BZ303" s="61"/>
    </row>
    <row r="304" spans="1:78" ht="12.75" customHeight="1" x14ac:dyDescent="0.2">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107"/>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c r="BZ304" s="61"/>
    </row>
    <row r="305" spans="1:78" ht="12.75" customHeight="1" x14ac:dyDescent="0.2">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107"/>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c r="BZ305" s="61"/>
    </row>
    <row r="306" spans="1:78" ht="12.75" customHeight="1" x14ac:dyDescent="0.2">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107"/>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c r="BZ306" s="61"/>
    </row>
    <row r="307" spans="1:78" ht="12.75" customHeight="1" x14ac:dyDescent="0.2">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107"/>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c r="BZ307" s="61"/>
    </row>
    <row r="308" spans="1:78" ht="12.75" customHeight="1" x14ac:dyDescent="0.2">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107"/>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c r="BZ308" s="61"/>
    </row>
    <row r="309" spans="1:78" ht="12.75" customHeight="1" x14ac:dyDescent="0.2">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107"/>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c r="BZ309" s="61"/>
    </row>
    <row r="310" spans="1:78" ht="12.75" customHeight="1" x14ac:dyDescent="0.2">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107"/>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c r="BZ310" s="61"/>
    </row>
    <row r="311" spans="1:78" ht="12.75" customHeight="1" x14ac:dyDescent="0.2">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107"/>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c r="BZ311" s="61"/>
    </row>
    <row r="312" spans="1:78" ht="12.75" customHeight="1" x14ac:dyDescent="0.2">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107"/>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c r="BZ312" s="61"/>
    </row>
    <row r="313" spans="1:78" ht="12.75" customHeight="1" x14ac:dyDescent="0.2">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107"/>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c r="BZ313" s="61"/>
    </row>
    <row r="314" spans="1:78" ht="12.75" customHeight="1" x14ac:dyDescent="0.2">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107"/>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row>
    <row r="315" spans="1:78" ht="12.75" customHeight="1" x14ac:dyDescent="0.2">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107"/>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row>
    <row r="316" spans="1:78" ht="12.75" customHeight="1" x14ac:dyDescent="0.2">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107"/>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c r="BZ316" s="61"/>
    </row>
    <row r="317" spans="1:78" ht="12.75" customHeight="1" x14ac:dyDescent="0.2">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107"/>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c r="BZ317" s="61"/>
    </row>
    <row r="318" spans="1:78" ht="12.75" customHeight="1" x14ac:dyDescent="0.2">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107"/>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c r="BZ318" s="61"/>
    </row>
    <row r="319" spans="1:78" ht="12.75" customHeight="1" x14ac:dyDescent="0.2">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107"/>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c r="BZ319" s="61"/>
    </row>
    <row r="320" spans="1:78" ht="12.75" customHeight="1" x14ac:dyDescent="0.2">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107"/>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c r="BZ320" s="61"/>
    </row>
    <row r="321" spans="1:78" ht="12.75" customHeight="1" x14ac:dyDescent="0.2">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107"/>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c r="BZ321" s="61"/>
    </row>
    <row r="322" spans="1:78" ht="12.75" customHeight="1" x14ac:dyDescent="0.2">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107"/>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c r="BZ322" s="61"/>
    </row>
    <row r="323" spans="1:78" ht="12.75" customHeight="1" x14ac:dyDescent="0.2">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107"/>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c r="BZ323" s="61"/>
    </row>
    <row r="324" spans="1:78" ht="12.75" customHeight="1" x14ac:dyDescent="0.2">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107"/>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c r="BZ324" s="61"/>
    </row>
    <row r="325" spans="1:78" ht="12.75" customHeight="1" x14ac:dyDescent="0.2">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c r="AG325" s="61"/>
      <c r="AH325" s="107"/>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c r="BY325" s="61"/>
      <c r="BZ325" s="61"/>
    </row>
    <row r="326" spans="1:78" ht="12.75" customHeight="1" x14ac:dyDescent="0.2">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c r="AE326" s="61"/>
      <c r="AF326" s="61"/>
      <c r="AG326" s="61"/>
      <c r="AH326" s="107"/>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61"/>
      <c r="BU326" s="61"/>
      <c r="BV326" s="61"/>
      <c r="BW326" s="61"/>
      <c r="BX326" s="61"/>
      <c r="BY326" s="61"/>
      <c r="BZ326" s="61"/>
    </row>
    <row r="327" spans="1:78" ht="12.75" customHeight="1" x14ac:dyDescent="0.2">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c r="AD327" s="61"/>
      <c r="AE327" s="61"/>
      <c r="AF327" s="61"/>
      <c r="AG327" s="61"/>
      <c r="AH327" s="107"/>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61"/>
      <c r="BT327" s="61"/>
      <c r="BU327" s="61"/>
      <c r="BV327" s="61"/>
      <c r="BW327" s="61"/>
      <c r="BX327" s="61"/>
      <c r="BY327" s="61"/>
      <c r="BZ327" s="61"/>
    </row>
    <row r="328" spans="1:78" ht="12.75" customHeight="1" x14ac:dyDescent="0.2">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c r="AD328" s="61"/>
      <c r="AE328" s="61"/>
      <c r="AF328" s="61"/>
      <c r="AG328" s="61"/>
      <c r="AH328" s="107"/>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61"/>
      <c r="BT328" s="61"/>
      <c r="BU328" s="61"/>
      <c r="BV328" s="61"/>
      <c r="BW328" s="61"/>
      <c r="BX328" s="61"/>
      <c r="BY328" s="61"/>
      <c r="BZ328" s="61"/>
    </row>
    <row r="329" spans="1:78" ht="12.75" customHeight="1" x14ac:dyDescent="0.2">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c r="AD329" s="61"/>
      <c r="AE329" s="61"/>
      <c r="AF329" s="61"/>
      <c r="AG329" s="61"/>
      <c r="AH329" s="107"/>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61"/>
      <c r="BT329" s="61"/>
      <c r="BU329" s="61"/>
      <c r="BV329" s="61"/>
      <c r="BW329" s="61"/>
      <c r="BX329" s="61"/>
      <c r="BY329" s="61"/>
      <c r="BZ329" s="61"/>
    </row>
    <row r="330" spans="1:78" ht="12.75" customHeight="1" x14ac:dyDescent="0.2">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107"/>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row>
    <row r="331" spans="1:78" ht="12.75" customHeight="1" x14ac:dyDescent="0.2">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c r="AE331" s="61"/>
      <c r="AF331" s="61"/>
      <c r="AG331" s="61"/>
      <c r="AH331" s="107"/>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61"/>
      <c r="BU331" s="61"/>
      <c r="BV331" s="61"/>
      <c r="BW331" s="61"/>
      <c r="BX331" s="61"/>
      <c r="BY331" s="61"/>
      <c r="BZ331" s="61"/>
    </row>
    <row r="332" spans="1:78" ht="12.75" customHeight="1" x14ac:dyDescent="0.2">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c r="AG332" s="61"/>
      <c r="AH332" s="107"/>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61"/>
      <c r="BU332" s="61"/>
      <c r="BV332" s="61"/>
      <c r="BW332" s="61"/>
      <c r="BX332" s="61"/>
      <c r="BY332" s="61"/>
      <c r="BZ332" s="61"/>
    </row>
    <row r="333" spans="1:78" ht="12.75" customHeight="1" x14ac:dyDescent="0.2">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c r="AD333" s="61"/>
      <c r="AE333" s="61"/>
      <c r="AF333" s="61"/>
      <c r="AG333" s="61"/>
      <c r="AH333" s="107"/>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61"/>
      <c r="BT333" s="61"/>
      <c r="BU333" s="61"/>
      <c r="BV333" s="61"/>
      <c r="BW333" s="61"/>
      <c r="BX333" s="61"/>
      <c r="BY333" s="61"/>
      <c r="BZ333" s="61"/>
    </row>
    <row r="334" spans="1:78" ht="12.75" customHeight="1" x14ac:dyDescent="0.2">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107"/>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61"/>
      <c r="BU334" s="61"/>
      <c r="BV334" s="61"/>
      <c r="BW334" s="61"/>
      <c r="BX334" s="61"/>
      <c r="BY334" s="61"/>
      <c r="BZ334" s="61"/>
    </row>
    <row r="335" spans="1:78" ht="12.75" customHeight="1" x14ac:dyDescent="0.2">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107"/>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61"/>
      <c r="BU335" s="61"/>
      <c r="BV335" s="61"/>
      <c r="BW335" s="61"/>
      <c r="BX335" s="61"/>
      <c r="BY335" s="61"/>
      <c r="BZ335" s="61"/>
    </row>
    <row r="336" spans="1:78" ht="12.75" customHeight="1" x14ac:dyDescent="0.2">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107"/>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61"/>
      <c r="BU336" s="61"/>
      <c r="BV336" s="61"/>
      <c r="BW336" s="61"/>
      <c r="BX336" s="61"/>
      <c r="BY336" s="61"/>
      <c r="BZ336" s="61"/>
    </row>
    <row r="337" spans="1:78" ht="12.75" customHeight="1" x14ac:dyDescent="0.2">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107"/>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61"/>
      <c r="BT337" s="61"/>
      <c r="BU337" s="61"/>
      <c r="BV337" s="61"/>
      <c r="BW337" s="61"/>
      <c r="BX337" s="61"/>
      <c r="BY337" s="61"/>
      <c r="BZ337" s="61"/>
    </row>
    <row r="338" spans="1:78" ht="12.75" customHeight="1" x14ac:dyDescent="0.2">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c r="AC338" s="61"/>
      <c r="AD338" s="61"/>
      <c r="AE338" s="61"/>
      <c r="AF338" s="61"/>
      <c r="AG338" s="61"/>
      <c r="AH338" s="107"/>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61"/>
      <c r="BU338" s="61"/>
      <c r="BV338" s="61"/>
      <c r="BW338" s="61"/>
      <c r="BX338" s="61"/>
      <c r="BY338" s="61"/>
      <c r="BZ338" s="61"/>
    </row>
    <row r="339" spans="1:78" ht="12.75" customHeight="1" x14ac:dyDescent="0.2">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c r="AC339" s="61"/>
      <c r="AD339" s="61"/>
      <c r="AE339" s="61"/>
      <c r="AF339" s="61"/>
      <c r="AG339" s="61"/>
      <c r="AH339" s="107"/>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61"/>
      <c r="BU339" s="61"/>
      <c r="BV339" s="61"/>
      <c r="BW339" s="61"/>
      <c r="BX339" s="61"/>
      <c r="BY339" s="61"/>
      <c r="BZ339" s="61"/>
    </row>
    <row r="340" spans="1:78" ht="12.75" customHeight="1" x14ac:dyDescent="0.2">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107"/>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61"/>
      <c r="BT340" s="61"/>
      <c r="BU340" s="61"/>
      <c r="BV340" s="61"/>
      <c r="BW340" s="61"/>
      <c r="BX340" s="61"/>
      <c r="BY340" s="61"/>
      <c r="BZ340" s="61"/>
    </row>
    <row r="341" spans="1:78" ht="12.75" customHeight="1" x14ac:dyDescent="0.2">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107"/>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61"/>
      <c r="BT341" s="61"/>
      <c r="BU341" s="61"/>
      <c r="BV341" s="61"/>
      <c r="BW341" s="61"/>
      <c r="BX341" s="61"/>
      <c r="BY341" s="61"/>
      <c r="BZ341" s="61"/>
    </row>
    <row r="342" spans="1:78" ht="12.75" customHeight="1" x14ac:dyDescent="0.2">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107"/>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61"/>
      <c r="BU342" s="61"/>
      <c r="BV342" s="61"/>
      <c r="BW342" s="61"/>
      <c r="BX342" s="61"/>
      <c r="BY342" s="61"/>
      <c r="BZ342" s="61"/>
    </row>
    <row r="343" spans="1:78" ht="12.75" customHeight="1" x14ac:dyDescent="0.2">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107"/>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61"/>
      <c r="BU343" s="61"/>
      <c r="BV343" s="61"/>
      <c r="BW343" s="61"/>
      <c r="BX343" s="61"/>
      <c r="BY343" s="61"/>
      <c r="BZ343" s="61"/>
    </row>
    <row r="344" spans="1:78" ht="12.75" customHeight="1" x14ac:dyDescent="0.2">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c r="AC344" s="61"/>
      <c r="AD344" s="61"/>
      <c r="AE344" s="61"/>
      <c r="AF344" s="61"/>
      <c r="AG344" s="61"/>
      <c r="AH344" s="107"/>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61"/>
      <c r="BU344" s="61"/>
      <c r="BV344" s="61"/>
      <c r="BW344" s="61"/>
      <c r="BX344" s="61"/>
      <c r="BY344" s="61"/>
      <c r="BZ344" s="61"/>
    </row>
    <row r="345" spans="1:78" ht="12.75" customHeight="1" x14ac:dyDescent="0.2">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61"/>
      <c r="AE345" s="61"/>
      <c r="AF345" s="61"/>
      <c r="AG345" s="61"/>
      <c r="AH345" s="107"/>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61"/>
      <c r="BU345" s="61"/>
      <c r="BV345" s="61"/>
      <c r="BW345" s="61"/>
      <c r="BX345" s="61"/>
      <c r="BY345" s="61"/>
      <c r="BZ345" s="61"/>
    </row>
    <row r="346" spans="1:78" ht="12.75" customHeight="1" x14ac:dyDescent="0.2">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c r="AC346" s="61"/>
      <c r="AD346" s="61"/>
      <c r="AE346" s="61"/>
      <c r="AF346" s="61"/>
      <c r="AG346" s="61"/>
      <c r="AH346" s="107"/>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61"/>
      <c r="BT346" s="61"/>
      <c r="BU346" s="61"/>
      <c r="BV346" s="61"/>
      <c r="BW346" s="61"/>
      <c r="BX346" s="61"/>
      <c r="BY346" s="61"/>
      <c r="BZ346" s="61"/>
    </row>
    <row r="347" spans="1:78" ht="12.75" customHeight="1" x14ac:dyDescent="0.2">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c r="AC347" s="61"/>
      <c r="AD347" s="61"/>
      <c r="AE347" s="61"/>
      <c r="AF347" s="61"/>
      <c r="AG347" s="61"/>
      <c r="AH347" s="107"/>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61"/>
      <c r="BU347" s="61"/>
      <c r="BV347" s="61"/>
      <c r="BW347" s="61"/>
      <c r="BX347" s="61"/>
      <c r="BY347" s="61"/>
      <c r="BZ347" s="61"/>
    </row>
    <row r="348" spans="1:78" ht="12.75" customHeight="1" x14ac:dyDescent="0.2">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c r="AC348" s="61"/>
      <c r="AD348" s="61"/>
      <c r="AE348" s="61"/>
      <c r="AF348" s="61"/>
      <c r="AG348" s="61"/>
      <c r="AH348" s="107"/>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row>
    <row r="349" spans="1:78" ht="12.75" customHeight="1" x14ac:dyDescent="0.2">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c r="AC349" s="61"/>
      <c r="AD349" s="61"/>
      <c r="AE349" s="61"/>
      <c r="AF349" s="61"/>
      <c r="AG349" s="61"/>
      <c r="AH349" s="107"/>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row>
    <row r="350" spans="1:78" ht="12.75" customHeight="1" x14ac:dyDescent="0.2">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c r="AC350" s="61"/>
      <c r="AD350" s="61"/>
      <c r="AE350" s="61"/>
      <c r="AF350" s="61"/>
      <c r="AG350" s="61"/>
      <c r="AH350" s="107"/>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row>
    <row r="351" spans="1:78" ht="12.75" customHeight="1" x14ac:dyDescent="0.2">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c r="AC351" s="61"/>
      <c r="AD351" s="61"/>
      <c r="AE351" s="61"/>
      <c r="AF351" s="61"/>
      <c r="AG351" s="61"/>
      <c r="AH351" s="107"/>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row>
    <row r="352" spans="1:78" ht="12.75" customHeight="1" x14ac:dyDescent="0.2">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c r="AC352" s="61"/>
      <c r="AD352" s="61"/>
      <c r="AE352" s="61"/>
      <c r="AF352" s="61"/>
      <c r="AG352" s="61"/>
      <c r="AH352" s="107"/>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row>
    <row r="353" spans="1:78" ht="12.75" customHeight="1" x14ac:dyDescent="0.2">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c r="AC353" s="61"/>
      <c r="AD353" s="61"/>
      <c r="AE353" s="61"/>
      <c r="AF353" s="61"/>
      <c r="AG353" s="61"/>
      <c r="AH353" s="107"/>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row>
    <row r="354" spans="1:78" ht="12.75" customHeight="1" x14ac:dyDescent="0.2">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c r="AC354" s="61"/>
      <c r="AD354" s="61"/>
      <c r="AE354" s="61"/>
      <c r="AF354" s="61"/>
      <c r="AG354" s="61"/>
      <c r="AH354" s="107"/>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row>
    <row r="355" spans="1:78" ht="12.75" customHeight="1" x14ac:dyDescent="0.2">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c r="AC355" s="61"/>
      <c r="AD355" s="61"/>
      <c r="AE355" s="61"/>
      <c r="AF355" s="61"/>
      <c r="AG355" s="61"/>
      <c r="AH355" s="107"/>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61"/>
      <c r="BT355" s="61"/>
      <c r="BU355" s="61"/>
      <c r="BV355" s="61"/>
      <c r="BW355" s="61"/>
      <c r="BX355" s="61"/>
      <c r="BY355" s="61"/>
      <c r="BZ355" s="61"/>
    </row>
    <row r="356" spans="1:78" ht="12.75" customHeight="1" x14ac:dyDescent="0.2">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c r="AD356" s="61"/>
      <c r="AE356" s="61"/>
      <c r="AF356" s="61"/>
      <c r="AG356" s="61"/>
      <c r="AH356" s="107"/>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61"/>
      <c r="BT356" s="61"/>
      <c r="BU356" s="61"/>
      <c r="BV356" s="61"/>
      <c r="BW356" s="61"/>
      <c r="BX356" s="61"/>
      <c r="BY356" s="61"/>
      <c r="BZ356" s="61"/>
    </row>
    <row r="357" spans="1:78" ht="12.75" customHeight="1" x14ac:dyDescent="0.2">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c r="AF357" s="61"/>
      <c r="AG357" s="61"/>
      <c r="AH357" s="107"/>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61"/>
      <c r="BT357" s="61"/>
      <c r="BU357" s="61"/>
      <c r="BV357" s="61"/>
      <c r="BW357" s="61"/>
      <c r="BX357" s="61"/>
      <c r="BY357" s="61"/>
      <c r="BZ357" s="61"/>
    </row>
    <row r="358" spans="1:78" ht="12.75" customHeight="1" x14ac:dyDescent="0.2">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c r="AF358" s="61"/>
      <c r="AG358" s="61"/>
      <c r="AH358" s="107"/>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61"/>
      <c r="BU358" s="61"/>
      <c r="BV358" s="61"/>
      <c r="BW358" s="61"/>
      <c r="BX358" s="61"/>
      <c r="BY358" s="61"/>
      <c r="BZ358" s="61"/>
    </row>
    <row r="359" spans="1:78" ht="12.75" customHeight="1" x14ac:dyDescent="0.2">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c r="AG359" s="61"/>
      <c r="AH359" s="107"/>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61"/>
      <c r="BU359" s="61"/>
      <c r="BV359" s="61"/>
      <c r="BW359" s="61"/>
      <c r="BX359" s="61"/>
      <c r="BY359" s="61"/>
      <c r="BZ359" s="61"/>
    </row>
    <row r="360" spans="1:78" ht="12.75" customHeight="1" x14ac:dyDescent="0.2">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c r="AE360" s="61"/>
      <c r="AF360" s="61"/>
      <c r="AG360" s="61"/>
      <c r="AH360" s="107"/>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61"/>
      <c r="BU360" s="61"/>
      <c r="BV360" s="61"/>
      <c r="BW360" s="61"/>
      <c r="BX360" s="61"/>
      <c r="BY360" s="61"/>
      <c r="BZ360" s="61"/>
    </row>
    <row r="361" spans="1:78" ht="12.75" customHeight="1" x14ac:dyDescent="0.2">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c r="AE361" s="61"/>
      <c r="AF361" s="61"/>
      <c r="AG361" s="61"/>
      <c r="AH361" s="107"/>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61"/>
      <c r="BU361" s="61"/>
      <c r="BV361" s="61"/>
      <c r="BW361" s="61"/>
      <c r="BX361" s="61"/>
      <c r="BY361" s="61"/>
      <c r="BZ361" s="61"/>
    </row>
    <row r="362" spans="1:78" ht="12.75" customHeight="1" x14ac:dyDescent="0.2">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c r="AF362" s="61"/>
      <c r="AG362" s="61"/>
      <c r="AH362" s="107"/>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61"/>
      <c r="BT362" s="61"/>
      <c r="BU362" s="61"/>
      <c r="BV362" s="61"/>
      <c r="BW362" s="61"/>
      <c r="BX362" s="61"/>
      <c r="BY362" s="61"/>
      <c r="BZ362" s="61"/>
    </row>
    <row r="363" spans="1:78" ht="12.75" customHeight="1" x14ac:dyDescent="0.2">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c r="AD363" s="61"/>
      <c r="AE363" s="61"/>
      <c r="AF363" s="61"/>
      <c r="AG363" s="61"/>
      <c r="AH363" s="107"/>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61"/>
      <c r="BT363" s="61"/>
      <c r="BU363" s="61"/>
      <c r="BV363" s="61"/>
      <c r="BW363" s="61"/>
      <c r="BX363" s="61"/>
      <c r="BY363" s="61"/>
      <c r="BZ363" s="61"/>
    </row>
    <row r="364" spans="1:78" ht="12.75" customHeight="1" x14ac:dyDescent="0.2">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c r="AE364" s="61"/>
      <c r="AF364" s="61"/>
      <c r="AG364" s="61"/>
      <c r="AH364" s="107"/>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61"/>
      <c r="BT364" s="61"/>
      <c r="BU364" s="61"/>
      <c r="BV364" s="61"/>
      <c r="BW364" s="61"/>
      <c r="BX364" s="61"/>
      <c r="BY364" s="61"/>
      <c r="BZ364" s="61"/>
    </row>
    <row r="365" spans="1:78" ht="12.75" customHeight="1" x14ac:dyDescent="0.2">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c r="AE365" s="61"/>
      <c r="AF365" s="61"/>
      <c r="AG365" s="61"/>
      <c r="AH365" s="107"/>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61"/>
      <c r="BU365" s="61"/>
      <c r="BV365" s="61"/>
      <c r="BW365" s="61"/>
      <c r="BX365" s="61"/>
      <c r="BY365" s="61"/>
      <c r="BZ365" s="61"/>
    </row>
    <row r="366" spans="1:78" ht="12.75" customHeight="1" x14ac:dyDescent="0.2">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107"/>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61"/>
      <c r="BU366" s="61"/>
      <c r="BV366" s="61"/>
      <c r="BW366" s="61"/>
      <c r="BX366" s="61"/>
      <c r="BY366" s="61"/>
      <c r="BZ366" s="61"/>
    </row>
    <row r="367" spans="1:78" ht="12.75" customHeight="1" x14ac:dyDescent="0.2">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107"/>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61"/>
      <c r="BT367" s="61"/>
      <c r="BU367" s="61"/>
      <c r="BV367" s="61"/>
      <c r="BW367" s="61"/>
      <c r="BX367" s="61"/>
      <c r="BY367" s="61"/>
      <c r="BZ367" s="61"/>
    </row>
    <row r="368" spans="1:78" ht="12.75" customHeight="1" x14ac:dyDescent="0.2">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c r="AG368" s="61"/>
      <c r="AH368" s="107"/>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61"/>
      <c r="BT368" s="61"/>
      <c r="BU368" s="61"/>
      <c r="BV368" s="61"/>
      <c r="BW368" s="61"/>
      <c r="BX368" s="61"/>
      <c r="BY368" s="61"/>
      <c r="BZ368" s="61"/>
    </row>
    <row r="369" spans="1:78" ht="12.75" customHeight="1" x14ac:dyDescent="0.2">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107"/>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61"/>
      <c r="BT369" s="61"/>
      <c r="BU369" s="61"/>
      <c r="BV369" s="61"/>
      <c r="BW369" s="61"/>
      <c r="BX369" s="61"/>
      <c r="BY369" s="61"/>
      <c r="BZ369" s="61"/>
    </row>
    <row r="370" spans="1:78" ht="12.75" customHeight="1" x14ac:dyDescent="0.2">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107"/>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61"/>
      <c r="BT370" s="61"/>
      <c r="BU370" s="61"/>
      <c r="BV370" s="61"/>
      <c r="BW370" s="61"/>
      <c r="BX370" s="61"/>
      <c r="BY370" s="61"/>
      <c r="BZ370" s="61"/>
    </row>
    <row r="371" spans="1:78" ht="12.75" customHeight="1" x14ac:dyDescent="0.2">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c r="AG371" s="61"/>
      <c r="AH371" s="107"/>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61"/>
      <c r="BT371" s="61"/>
      <c r="BU371" s="61"/>
      <c r="BV371" s="61"/>
      <c r="BW371" s="61"/>
      <c r="BX371" s="61"/>
      <c r="BY371" s="61"/>
      <c r="BZ371" s="61"/>
    </row>
    <row r="372" spans="1:78" ht="12.75" customHeight="1" x14ac:dyDescent="0.2">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c r="AF372" s="61"/>
      <c r="AG372" s="61"/>
      <c r="AH372" s="107"/>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61"/>
      <c r="BR372" s="61"/>
      <c r="BS372" s="61"/>
      <c r="BT372" s="61"/>
      <c r="BU372" s="61"/>
      <c r="BV372" s="61"/>
      <c r="BW372" s="61"/>
      <c r="BX372" s="61"/>
      <c r="BY372" s="61"/>
      <c r="BZ372" s="61"/>
    </row>
    <row r="373" spans="1:78" ht="12.75" customHeight="1" x14ac:dyDescent="0.2">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c r="AG373" s="61"/>
      <c r="AH373" s="107"/>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61"/>
      <c r="BT373" s="61"/>
      <c r="BU373" s="61"/>
      <c r="BV373" s="61"/>
      <c r="BW373" s="61"/>
      <c r="BX373" s="61"/>
      <c r="BY373" s="61"/>
      <c r="BZ373" s="61"/>
    </row>
    <row r="374" spans="1:78" ht="12.75" customHeight="1" x14ac:dyDescent="0.2">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c r="AG374" s="61"/>
      <c r="AH374" s="107"/>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61"/>
      <c r="BT374" s="61"/>
      <c r="BU374" s="61"/>
      <c r="BV374" s="61"/>
      <c r="BW374" s="61"/>
      <c r="BX374" s="61"/>
      <c r="BY374" s="61"/>
      <c r="BZ374" s="61"/>
    </row>
    <row r="375" spans="1:78" ht="12.75" customHeight="1" x14ac:dyDescent="0.2">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107"/>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61"/>
      <c r="BT375" s="61"/>
      <c r="BU375" s="61"/>
      <c r="BV375" s="61"/>
      <c r="BW375" s="61"/>
      <c r="BX375" s="61"/>
      <c r="BY375" s="61"/>
      <c r="BZ375" s="61"/>
    </row>
    <row r="376" spans="1:78" ht="12.75" customHeight="1" x14ac:dyDescent="0.2">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107"/>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61"/>
      <c r="BT376" s="61"/>
      <c r="BU376" s="61"/>
      <c r="BV376" s="61"/>
      <c r="BW376" s="61"/>
      <c r="BX376" s="61"/>
      <c r="BY376" s="61"/>
      <c r="BZ376" s="61"/>
    </row>
    <row r="377" spans="1:78" ht="12.75" customHeight="1" x14ac:dyDescent="0.2">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107"/>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61"/>
      <c r="BT377" s="61"/>
      <c r="BU377" s="61"/>
      <c r="BV377" s="61"/>
      <c r="BW377" s="61"/>
      <c r="BX377" s="61"/>
      <c r="BY377" s="61"/>
      <c r="BZ377" s="61"/>
    </row>
    <row r="378" spans="1:78" ht="12.75" customHeight="1" x14ac:dyDescent="0.2">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107"/>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61"/>
      <c r="BT378" s="61"/>
      <c r="BU378" s="61"/>
      <c r="BV378" s="61"/>
      <c r="BW378" s="61"/>
      <c r="BX378" s="61"/>
      <c r="BY378" s="61"/>
      <c r="BZ378" s="61"/>
    </row>
    <row r="379" spans="1:78" ht="12.75" customHeight="1" x14ac:dyDescent="0.2">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107"/>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61"/>
      <c r="BT379" s="61"/>
      <c r="BU379" s="61"/>
      <c r="BV379" s="61"/>
      <c r="BW379" s="61"/>
      <c r="BX379" s="61"/>
      <c r="BY379" s="61"/>
      <c r="BZ379" s="61"/>
    </row>
    <row r="380" spans="1:78" ht="12.75" customHeight="1" x14ac:dyDescent="0.2">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107"/>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61"/>
      <c r="BU380" s="61"/>
      <c r="BV380" s="61"/>
      <c r="BW380" s="61"/>
      <c r="BX380" s="61"/>
      <c r="BY380" s="61"/>
      <c r="BZ380" s="61"/>
    </row>
    <row r="381" spans="1:78" ht="12.75" customHeight="1" x14ac:dyDescent="0.2">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c r="AG381" s="61"/>
      <c r="AH381" s="107"/>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61"/>
      <c r="BR381" s="61"/>
      <c r="BS381" s="61"/>
      <c r="BT381" s="61"/>
      <c r="BU381" s="61"/>
      <c r="BV381" s="61"/>
      <c r="BW381" s="61"/>
      <c r="BX381" s="61"/>
      <c r="BY381" s="61"/>
      <c r="BZ381" s="61"/>
    </row>
    <row r="382" spans="1:78" ht="12.75" customHeight="1" x14ac:dyDescent="0.2">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c r="AG382" s="61"/>
      <c r="AH382" s="107"/>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61"/>
      <c r="BT382" s="61"/>
      <c r="BU382" s="61"/>
      <c r="BV382" s="61"/>
      <c r="BW382" s="61"/>
      <c r="BX382" s="61"/>
      <c r="BY382" s="61"/>
      <c r="BZ382" s="61"/>
    </row>
    <row r="383" spans="1:78" ht="12.75" customHeight="1" x14ac:dyDescent="0.2">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c r="AG383" s="61"/>
      <c r="AH383" s="107"/>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61"/>
      <c r="BT383" s="61"/>
      <c r="BU383" s="61"/>
      <c r="BV383" s="61"/>
      <c r="BW383" s="61"/>
      <c r="BX383" s="61"/>
      <c r="BY383" s="61"/>
      <c r="BZ383" s="61"/>
    </row>
    <row r="384" spans="1:78" ht="12.75" customHeight="1" x14ac:dyDescent="0.2">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107"/>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61"/>
      <c r="BT384" s="61"/>
      <c r="BU384" s="61"/>
      <c r="BV384" s="61"/>
      <c r="BW384" s="61"/>
      <c r="BX384" s="61"/>
      <c r="BY384" s="61"/>
      <c r="BZ384" s="61"/>
    </row>
    <row r="385" spans="1:78" ht="12.75" customHeight="1" x14ac:dyDescent="0.2">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107"/>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61"/>
      <c r="BT385" s="61"/>
      <c r="BU385" s="61"/>
      <c r="BV385" s="61"/>
      <c r="BW385" s="61"/>
      <c r="BX385" s="61"/>
      <c r="BY385" s="61"/>
      <c r="BZ385" s="61"/>
    </row>
    <row r="386" spans="1:78" ht="12.75" customHeight="1" x14ac:dyDescent="0.2">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107"/>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61"/>
      <c r="BT386" s="61"/>
      <c r="BU386" s="61"/>
      <c r="BV386" s="61"/>
      <c r="BW386" s="61"/>
      <c r="BX386" s="61"/>
      <c r="BY386" s="61"/>
      <c r="BZ386" s="61"/>
    </row>
    <row r="387" spans="1:78" ht="12.75" customHeight="1" x14ac:dyDescent="0.2">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107"/>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61"/>
      <c r="BT387" s="61"/>
      <c r="BU387" s="61"/>
      <c r="BV387" s="61"/>
      <c r="BW387" s="61"/>
      <c r="BX387" s="61"/>
      <c r="BY387" s="61"/>
      <c r="BZ387" s="61"/>
    </row>
    <row r="388" spans="1:78" ht="12.75" customHeight="1" x14ac:dyDescent="0.2">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107"/>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61"/>
      <c r="BT388" s="61"/>
      <c r="BU388" s="61"/>
      <c r="BV388" s="61"/>
      <c r="BW388" s="61"/>
      <c r="BX388" s="61"/>
      <c r="BY388" s="61"/>
      <c r="BZ388" s="61"/>
    </row>
    <row r="389" spans="1:78" ht="12.75" customHeight="1" x14ac:dyDescent="0.2">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107"/>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61"/>
      <c r="BT389" s="61"/>
      <c r="BU389" s="61"/>
      <c r="BV389" s="61"/>
      <c r="BW389" s="61"/>
      <c r="BX389" s="61"/>
      <c r="BY389" s="61"/>
      <c r="BZ389" s="61"/>
    </row>
    <row r="390" spans="1:78" ht="12.75" customHeight="1" x14ac:dyDescent="0.2">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107"/>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61"/>
      <c r="BT390" s="61"/>
      <c r="BU390" s="61"/>
      <c r="BV390" s="61"/>
      <c r="BW390" s="61"/>
      <c r="BX390" s="61"/>
      <c r="BY390" s="61"/>
      <c r="BZ390" s="61"/>
    </row>
    <row r="391" spans="1:78" ht="12.75" customHeight="1" x14ac:dyDescent="0.2">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107"/>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61"/>
      <c r="BU391" s="61"/>
      <c r="BV391" s="61"/>
      <c r="BW391" s="61"/>
      <c r="BX391" s="61"/>
      <c r="BY391" s="61"/>
      <c r="BZ391" s="61"/>
    </row>
    <row r="392" spans="1:78" ht="12.75" customHeight="1" x14ac:dyDescent="0.2">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107"/>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61"/>
      <c r="BU392" s="61"/>
      <c r="BV392" s="61"/>
      <c r="BW392" s="61"/>
      <c r="BX392" s="61"/>
      <c r="BY392" s="61"/>
      <c r="BZ392" s="61"/>
    </row>
    <row r="393" spans="1:78" ht="12.75" customHeight="1" x14ac:dyDescent="0.2">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107"/>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61"/>
      <c r="BT393" s="61"/>
      <c r="BU393" s="61"/>
      <c r="BV393" s="61"/>
      <c r="BW393" s="61"/>
      <c r="BX393" s="61"/>
      <c r="BY393" s="61"/>
      <c r="BZ393" s="61"/>
    </row>
    <row r="394" spans="1:78" ht="12.75" customHeight="1" x14ac:dyDescent="0.2">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107"/>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row>
    <row r="395" spans="1:78" ht="12.75" customHeight="1" x14ac:dyDescent="0.2">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107"/>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row>
    <row r="396" spans="1:78" ht="12.75" customHeight="1" x14ac:dyDescent="0.2">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107"/>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61"/>
      <c r="BU396" s="61"/>
      <c r="BV396" s="61"/>
      <c r="BW396" s="61"/>
      <c r="BX396" s="61"/>
      <c r="BY396" s="61"/>
      <c r="BZ396" s="61"/>
    </row>
    <row r="397" spans="1:78" ht="12.75" customHeight="1" x14ac:dyDescent="0.2">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107"/>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61"/>
      <c r="BU397" s="61"/>
      <c r="BV397" s="61"/>
      <c r="BW397" s="61"/>
      <c r="BX397" s="61"/>
      <c r="BY397" s="61"/>
      <c r="BZ397" s="61"/>
    </row>
    <row r="398" spans="1:78" ht="12.75" customHeight="1" x14ac:dyDescent="0.2">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107"/>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61"/>
      <c r="BU398" s="61"/>
      <c r="BV398" s="61"/>
      <c r="BW398" s="61"/>
      <c r="BX398" s="61"/>
      <c r="BY398" s="61"/>
      <c r="BZ398" s="61"/>
    </row>
    <row r="399" spans="1:78" ht="12.75" customHeight="1" x14ac:dyDescent="0.2">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107"/>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61"/>
      <c r="BT399" s="61"/>
      <c r="BU399" s="61"/>
      <c r="BV399" s="61"/>
      <c r="BW399" s="61"/>
      <c r="BX399" s="61"/>
      <c r="BY399" s="61"/>
      <c r="BZ399" s="61"/>
    </row>
    <row r="400" spans="1:78" ht="12.75" customHeight="1" x14ac:dyDescent="0.2">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107"/>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61"/>
      <c r="BT400" s="61"/>
      <c r="BU400" s="61"/>
      <c r="BV400" s="61"/>
      <c r="BW400" s="61"/>
      <c r="BX400" s="61"/>
      <c r="BY400" s="61"/>
      <c r="BZ400" s="61"/>
    </row>
    <row r="401" spans="1:78" ht="12.75" customHeight="1" x14ac:dyDescent="0.2">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107"/>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61"/>
      <c r="BU401" s="61"/>
      <c r="BV401" s="61"/>
      <c r="BW401" s="61"/>
      <c r="BX401" s="61"/>
      <c r="BY401" s="61"/>
      <c r="BZ401" s="61"/>
    </row>
    <row r="402" spans="1:78" ht="12.75" customHeight="1" x14ac:dyDescent="0.2">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107"/>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61"/>
      <c r="BU402" s="61"/>
      <c r="BV402" s="61"/>
      <c r="BW402" s="61"/>
      <c r="BX402" s="61"/>
      <c r="BY402" s="61"/>
      <c r="BZ402" s="61"/>
    </row>
    <row r="403" spans="1:78" ht="12.75" customHeight="1" x14ac:dyDescent="0.2">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107"/>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61"/>
      <c r="BU403" s="61"/>
      <c r="BV403" s="61"/>
      <c r="BW403" s="61"/>
      <c r="BX403" s="61"/>
      <c r="BY403" s="61"/>
      <c r="BZ403" s="61"/>
    </row>
    <row r="404" spans="1:78" ht="12.75" customHeight="1" x14ac:dyDescent="0.2">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107"/>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61"/>
      <c r="BT404" s="61"/>
      <c r="BU404" s="61"/>
      <c r="BV404" s="61"/>
      <c r="BW404" s="61"/>
      <c r="BX404" s="61"/>
      <c r="BY404" s="61"/>
      <c r="BZ404" s="61"/>
    </row>
    <row r="405" spans="1:78" ht="12.75" customHeight="1" x14ac:dyDescent="0.2">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107"/>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61"/>
      <c r="BT405" s="61"/>
      <c r="BU405" s="61"/>
      <c r="BV405" s="61"/>
      <c r="BW405" s="61"/>
      <c r="BX405" s="61"/>
      <c r="BY405" s="61"/>
      <c r="BZ405" s="61"/>
    </row>
    <row r="406" spans="1:78" ht="12.75" customHeight="1" x14ac:dyDescent="0.2">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107"/>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61"/>
      <c r="BU406" s="61"/>
      <c r="BV406" s="61"/>
      <c r="BW406" s="61"/>
      <c r="BX406" s="61"/>
      <c r="BY406" s="61"/>
      <c r="BZ406" s="61"/>
    </row>
    <row r="407" spans="1:78" ht="12.75" customHeight="1" x14ac:dyDescent="0.2">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107"/>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61"/>
      <c r="BU407" s="61"/>
      <c r="BV407" s="61"/>
      <c r="BW407" s="61"/>
      <c r="BX407" s="61"/>
      <c r="BY407" s="61"/>
      <c r="BZ407" s="61"/>
    </row>
    <row r="408" spans="1:78" ht="12.75" customHeight="1" x14ac:dyDescent="0.2">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107"/>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61"/>
      <c r="BU408" s="61"/>
      <c r="BV408" s="61"/>
      <c r="BW408" s="61"/>
      <c r="BX408" s="61"/>
      <c r="BY408" s="61"/>
      <c r="BZ408" s="61"/>
    </row>
    <row r="409" spans="1:78" ht="12.75" customHeight="1" x14ac:dyDescent="0.2">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107"/>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61"/>
      <c r="BU409" s="61"/>
      <c r="BV409" s="61"/>
      <c r="BW409" s="61"/>
      <c r="BX409" s="61"/>
      <c r="BY409" s="61"/>
      <c r="BZ409" s="61"/>
    </row>
    <row r="410" spans="1:78" ht="12.75" customHeight="1" x14ac:dyDescent="0.2">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107"/>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61"/>
      <c r="BU410" s="61"/>
      <c r="BV410" s="61"/>
      <c r="BW410" s="61"/>
      <c r="BX410" s="61"/>
      <c r="BY410" s="61"/>
      <c r="BZ410" s="61"/>
    </row>
    <row r="411" spans="1:78" ht="12.75" customHeight="1" x14ac:dyDescent="0.2">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107"/>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61"/>
      <c r="BU411" s="61"/>
      <c r="BV411" s="61"/>
      <c r="BW411" s="61"/>
      <c r="BX411" s="61"/>
      <c r="BY411" s="61"/>
      <c r="BZ411" s="61"/>
    </row>
    <row r="412" spans="1:78" ht="12.75" customHeight="1" x14ac:dyDescent="0.2">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107"/>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s="61"/>
      <c r="BW412" s="61"/>
      <c r="BX412" s="61"/>
      <c r="BY412" s="61"/>
      <c r="BZ412" s="61"/>
    </row>
    <row r="413" spans="1:78" ht="12.75" customHeight="1" x14ac:dyDescent="0.2">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107"/>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61"/>
      <c r="BU413" s="61"/>
      <c r="BV413" s="61"/>
      <c r="BW413" s="61"/>
      <c r="BX413" s="61"/>
      <c r="BY413" s="61"/>
      <c r="BZ413" s="61"/>
    </row>
    <row r="414" spans="1:78" ht="12.75" customHeight="1" x14ac:dyDescent="0.2">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107"/>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61"/>
      <c r="BT414" s="61"/>
      <c r="BU414" s="61"/>
      <c r="BV414" s="61"/>
      <c r="BW414" s="61"/>
      <c r="BX414" s="61"/>
      <c r="BY414" s="61"/>
      <c r="BZ414" s="61"/>
    </row>
    <row r="415" spans="1:78" ht="12.75" customHeight="1" x14ac:dyDescent="0.2">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107"/>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61"/>
      <c r="BT415" s="61"/>
      <c r="BU415" s="61"/>
      <c r="BV415" s="61"/>
      <c r="BW415" s="61"/>
      <c r="BX415" s="61"/>
      <c r="BY415" s="61"/>
      <c r="BZ415" s="61"/>
    </row>
    <row r="416" spans="1:78" ht="12.75" customHeight="1" x14ac:dyDescent="0.2">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107"/>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61"/>
      <c r="BT416" s="61"/>
      <c r="BU416" s="61"/>
      <c r="BV416" s="61"/>
      <c r="BW416" s="61"/>
      <c r="BX416" s="61"/>
      <c r="BY416" s="61"/>
      <c r="BZ416" s="61"/>
    </row>
    <row r="417" spans="1:78" ht="12.75" customHeight="1" x14ac:dyDescent="0.2">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107"/>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61"/>
      <c r="BJ417" s="61"/>
      <c r="BK417" s="61"/>
      <c r="BL417" s="61"/>
      <c r="BM417" s="61"/>
      <c r="BN417" s="61"/>
      <c r="BO417" s="61"/>
      <c r="BP417" s="61"/>
      <c r="BQ417" s="61"/>
      <c r="BR417" s="61"/>
      <c r="BS417" s="61"/>
      <c r="BT417" s="61"/>
      <c r="BU417" s="61"/>
      <c r="BV417" s="61"/>
      <c r="BW417" s="61"/>
      <c r="BX417" s="61"/>
      <c r="BY417" s="61"/>
      <c r="BZ417" s="61"/>
    </row>
    <row r="418" spans="1:78" ht="12.75" customHeight="1" x14ac:dyDescent="0.2">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107"/>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61"/>
      <c r="BT418" s="61"/>
      <c r="BU418" s="61"/>
      <c r="BV418" s="61"/>
      <c r="BW418" s="61"/>
      <c r="BX418" s="61"/>
      <c r="BY418" s="61"/>
      <c r="BZ418" s="61"/>
    </row>
    <row r="419" spans="1:78" ht="12.75" customHeight="1" x14ac:dyDescent="0.2">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107"/>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61"/>
      <c r="BT419" s="61"/>
      <c r="BU419" s="61"/>
      <c r="BV419" s="61"/>
      <c r="BW419" s="61"/>
      <c r="BX419" s="61"/>
      <c r="BY419" s="61"/>
      <c r="BZ419" s="61"/>
    </row>
    <row r="420" spans="1:78" ht="12.75" customHeight="1" x14ac:dyDescent="0.2">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107"/>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61"/>
      <c r="BT420" s="61"/>
      <c r="BU420" s="61"/>
      <c r="BV420" s="61"/>
      <c r="BW420" s="61"/>
      <c r="BX420" s="61"/>
      <c r="BY420" s="61"/>
      <c r="BZ420" s="61"/>
    </row>
    <row r="421" spans="1:78" ht="12.75" customHeight="1" x14ac:dyDescent="0.2">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107"/>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61"/>
      <c r="BT421" s="61"/>
      <c r="BU421" s="61"/>
      <c r="BV421" s="61"/>
      <c r="BW421" s="61"/>
      <c r="BX421" s="61"/>
      <c r="BY421" s="61"/>
      <c r="BZ421" s="61"/>
    </row>
    <row r="422" spans="1:78" ht="12.75" customHeight="1" x14ac:dyDescent="0.2">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107"/>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61"/>
      <c r="BT422" s="61"/>
      <c r="BU422" s="61"/>
      <c r="BV422" s="61"/>
      <c r="BW422" s="61"/>
      <c r="BX422" s="61"/>
      <c r="BY422" s="61"/>
      <c r="BZ422" s="61"/>
    </row>
    <row r="423" spans="1:78" ht="12.75" customHeight="1" x14ac:dyDescent="0.2">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107"/>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61"/>
      <c r="BT423" s="61"/>
      <c r="BU423" s="61"/>
      <c r="BV423" s="61"/>
      <c r="BW423" s="61"/>
      <c r="BX423" s="61"/>
      <c r="BY423" s="61"/>
      <c r="BZ423" s="61"/>
    </row>
    <row r="424" spans="1:78" ht="12.75" customHeight="1" x14ac:dyDescent="0.2">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107"/>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61"/>
      <c r="BJ424" s="61"/>
      <c r="BK424" s="61"/>
      <c r="BL424" s="61"/>
      <c r="BM424" s="61"/>
      <c r="BN424" s="61"/>
      <c r="BO424" s="61"/>
      <c r="BP424" s="61"/>
      <c r="BQ424" s="61"/>
      <c r="BR424" s="61"/>
      <c r="BS424" s="61"/>
      <c r="BT424" s="61"/>
      <c r="BU424" s="61"/>
      <c r="BV424" s="61"/>
      <c r="BW424" s="61"/>
      <c r="BX424" s="61"/>
      <c r="BY424" s="61"/>
      <c r="BZ424" s="61"/>
    </row>
    <row r="425" spans="1:78" ht="12.75" customHeight="1" x14ac:dyDescent="0.2">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107"/>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61"/>
      <c r="BT425" s="61"/>
      <c r="BU425" s="61"/>
      <c r="BV425" s="61"/>
      <c r="BW425" s="61"/>
      <c r="BX425" s="61"/>
      <c r="BY425" s="61"/>
      <c r="BZ425" s="61"/>
    </row>
    <row r="426" spans="1:78" ht="12.75" customHeight="1" x14ac:dyDescent="0.2">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107"/>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61"/>
      <c r="BT426" s="61"/>
      <c r="BU426" s="61"/>
      <c r="BV426" s="61"/>
      <c r="BW426" s="61"/>
      <c r="BX426" s="61"/>
      <c r="BY426" s="61"/>
      <c r="BZ426" s="61"/>
    </row>
    <row r="427" spans="1:78" ht="12.75" customHeight="1" x14ac:dyDescent="0.2">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107"/>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61"/>
      <c r="BT427" s="61"/>
      <c r="BU427" s="61"/>
      <c r="BV427" s="61"/>
      <c r="BW427" s="61"/>
      <c r="BX427" s="61"/>
      <c r="BY427" s="61"/>
      <c r="BZ427" s="61"/>
    </row>
    <row r="428" spans="1:78" ht="12.75" customHeight="1" x14ac:dyDescent="0.2">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107"/>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61"/>
      <c r="BT428" s="61"/>
      <c r="BU428" s="61"/>
      <c r="BV428" s="61"/>
      <c r="BW428" s="61"/>
      <c r="BX428" s="61"/>
      <c r="BY428" s="61"/>
      <c r="BZ428" s="61"/>
    </row>
    <row r="429" spans="1:78" ht="12.75" customHeight="1" x14ac:dyDescent="0.2">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107"/>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61"/>
      <c r="BT429" s="61"/>
      <c r="BU429" s="61"/>
      <c r="BV429" s="61"/>
      <c r="BW429" s="61"/>
      <c r="BX429" s="61"/>
      <c r="BY429" s="61"/>
      <c r="BZ429" s="61"/>
    </row>
    <row r="430" spans="1:78" ht="12.75" customHeight="1" x14ac:dyDescent="0.2">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107"/>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61"/>
      <c r="BT430" s="61"/>
      <c r="BU430" s="61"/>
      <c r="BV430" s="61"/>
      <c r="BW430" s="61"/>
      <c r="BX430" s="61"/>
      <c r="BY430" s="61"/>
      <c r="BZ430" s="61"/>
    </row>
    <row r="431" spans="1:78" ht="12.75" customHeight="1" x14ac:dyDescent="0.2">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c r="AA431" s="61"/>
      <c r="AB431" s="61"/>
      <c r="AC431" s="61"/>
      <c r="AD431" s="61"/>
      <c r="AE431" s="61"/>
      <c r="AF431" s="61"/>
      <c r="AG431" s="61"/>
      <c r="AH431" s="107"/>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61"/>
      <c r="BT431" s="61"/>
      <c r="BU431" s="61"/>
      <c r="BV431" s="61"/>
      <c r="BW431" s="61"/>
      <c r="BX431" s="61"/>
      <c r="BY431" s="61"/>
      <c r="BZ431" s="61"/>
    </row>
    <row r="432" spans="1:78" ht="12.75" customHeight="1" x14ac:dyDescent="0.2">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c r="AA432" s="61"/>
      <c r="AB432" s="61"/>
      <c r="AC432" s="61"/>
      <c r="AD432" s="61"/>
      <c r="AE432" s="61"/>
      <c r="AF432" s="61"/>
      <c r="AG432" s="61"/>
      <c r="AH432" s="107"/>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row>
    <row r="433" spans="1:78" ht="12.75" customHeight="1" x14ac:dyDescent="0.2">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c r="AA433" s="61"/>
      <c r="AB433" s="61"/>
      <c r="AC433" s="61"/>
      <c r="AD433" s="61"/>
      <c r="AE433" s="61"/>
      <c r="AF433" s="61"/>
      <c r="AG433" s="61"/>
      <c r="AH433" s="107"/>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61"/>
      <c r="BT433" s="61"/>
      <c r="BU433" s="61"/>
      <c r="BV433" s="61"/>
      <c r="BW433" s="61"/>
      <c r="BX433" s="61"/>
      <c r="BY433" s="61"/>
      <c r="BZ433" s="61"/>
    </row>
    <row r="434" spans="1:78" ht="12.75" customHeight="1" x14ac:dyDescent="0.2">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c r="AA434" s="61"/>
      <c r="AB434" s="61"/>
      <c r="AC434" s="61"/>
      <c r="AD434" s="61"/>
      <c r="AE434" s="61"/>
      <c r="AF434" s="61"/>
      <c r="AG434" s="61"/>
      <c r="AH434" s="107"/>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61"/>
      <c r="BT434" s="61"/>
      <c r="BU434" s="61"/>
      <c r="BV434" s="61"/>
      <c r="BW434" s="61"/>
      <c r="BX434" s="61"/>
      <c r="BY434" s="61"/>
      <c r="BZ434" s="61"/>
    </row>
    <row r="435" spans="1:78" ht="12.75" customHeight="1" x14ac:dyDescent="0.2">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c r="AB435" s="61"/>
      <c r="AC435" s="61"/>
      <c r="AD435" s="61"/>
      <c r="AE435" s="61"/>
      <c r="AF435" s="61"/>
      <c r="AG435" s="61"/>
      <c r="AH435" s="107"/>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61"/>
      <c r="BT435" s="61"/>
      <c r="BU435" s="61"/>
      <c r="BV435" s="61"/>
      <c r="BW435" s="61"/>
      <c r="BX435" s="61"/>
      <c r="BY435" s="61"/>
      <c r="BZ435" s="61"/>
    </row>
    <row r="436" spans="1:78" ht="12.75" customHeight="1" x14ac:dyDescent="0.2">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c r="AA436" s="61"/>
      <c r="AB436" s="61"/>
      <c r="AC436" s="61"/>
      <c r="AD436" s="61"/>
      <c r="AE436" s="61"/>
      <c r="AF436" s="61"/>
      <c r="AG436" s="61"/>
      <c r="AH436" s="107"/>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61"/>
      <c r="BT436" s="61"/>
      <c r="BU436" s="61"/>
      <c r="BV436" s="61"/>
      <c r="BW436" s="61"/>
      <c r="BX436" s="61"/>
      <c r="BY436" s="61"/>
      <c r="BZ436" s="61"/>
    </row>
    <row r="437" spans="1:78" ht="12.75" customHeight="1" x14ac:dyDescent="0.2">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c r="AA437" s="61"/>
      <c r="AB437" s="61"/>
      <c r="AC437" s="61"/>
      <c r="AD437" s="61"/>
      <c r="AE437" s="61"/>
      <c r="AF437" s="61"/>
      <c r="AG437" s="61"/>
      <c r="AH437" s="107"/>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61"/>
      <c r="BT437" s="61"/>
      <c r="BU437" s="61"/>
      <c r="BV437" s="61"/>
      <c r="BW437" s="61"/>
      <c r="BX437" s="61"/>
      <c r="BY437" s="61"/>
      <c r="BZ437" s="61"/>
    </row>
    <row r="438" spans="1:78" ht="12.75" customHeight="1" x14ac:dyDescent="0.2">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c r="AA438" s="61"/>
      <c r="AB438" s="61"/>
      <c r="AC438" s="61"/>
      <c r="AD438" s="61"/>
      <c r="AE438" s="61"/>
      <c r="AF438" s="61"/>
      <c r="AG438" s="61"/>
      <c r="AH438" s="107"/>
      <c r="AI438" s="61"/>
      <c r="AJ438" s="61"/>
      <c r="AK438" s="61"/>
      <c r="AL438" s="61"/>
      <c r="AM438" s="61"/>
      <c r="AN438" s="61"/>
      <c r="AO438" s="61"/>
      <c r="AP438" s="61"/>
      <c r="AQ438" s="61"/>
      <c r="AR438" s="61"/>
      <c r="AS438" s="61"/>
      <c r="AT438" s="61"/>
      <c r="AU438" s="61"/>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61"/>
      <c r="BT438" s="61"/>
      <c r="BU438" s="61"/>
      <c r="BV438" s="61"/>
      <c r="BW438" s="61"/>
      <c r="BX438" s="61"/>
      <c r="BY438" s="61"/>
      <c r="BZ438" s="61"/>
    </row>
    <row r="439" spans="1:78" ht="12.75" customHeight="1" x14ac:dyDescent="0.2">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c r="AA439" s="61"/>
      <c r="AB439" s="61"/>
      <c r="AC439" s="61"/>
      <c r="AD439" s="61"/>
      <c r="AE439" s="61"/>
      <c r="AF439" s="61"/>
      <c r="AG439" s="61"/>
      <c r="AH439" s="107"/>
      <c r="AI439" s="61"/>
      <c r="AJ439" s="61"/>
      <c r="AK439" s="61"/>
      <c r="AL439" s="61"/>
      <c r="AM439" s="61"/>
      <c r="AN439" s="61"/>
      <c r="AO439" s="61"/>
      <c r="AP439" s="61"/>
      <c r="AQ439" s="61"/>
      <c r="AR439" s="61"/>
      <c r="AS439" s="61"/>
      <c r="AT439" s="61"/>
      <c r="AU439" s="61"/>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61"/>
      <c r="BT439" s="61"/>
      <c r="BU439" s="61"/>
      <c r="BV439" s="61"/>
      <c r="BW439" s="61"/>
      <c r="BX439" s="61"/>
      <c r="BY439" s="61"/>
      <c r="BZ439" s="61"/>
    </row>
    <row r="440" spans="1:78" ht="12.75" customHeight="1" x14ac:dyDescent="0.2">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c r="AA440" s="61"/>
      <c r="AB440" s="61"/>
      <c r="AC440" s="61"/>
      <c r="AD440" s="61"/>
      <c r="AE440" s="61"/>
      <c r="AF440" s="61"/>
      <c r="AG440" s="61"/>
      <c r="AH440" s="107"/>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61"/>
      <c r="BT440" s="61"/>
      <c r="BU440" s="61"/>
      <c r="BV440" s="61"/>
      <c r="BW440" s="61"/>
      <c r="BX440" s="61"/>
      <c r="BY440" s="61"/>
      <c r="BZ440" s="61"/>
    </row>
    <row r="441" spans="1:78" ht="12.75" customHeight="1" x14ac:dyDescent="0.2">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c r="AA441" s="61"/>
      <c r="AB441" s="61"/>
      <c r="AC441" s="61"/>
      <c r="AD441" s="61"/>
      <c r="AE441" s="61"/>
      <c r="AF441" s="61"/>
      <c r="AG441" s="61"/>
      <c r="AH441" s="107"/>
      <c r="AI441" s="61"/>
      <c r="AJ441" s="61"/>
      <c r="AK441" s="61"/>
      <c r="AL441" s="61"/>
      <c r="AM441" s="61"/>
      <c r="AN441" s="61"/>
      <c r="AO441" s="61"/>
      <c r="AP441" s="61"/>
      <c r="AQ441" s="61"/>
      <c r="AR441" s="61"/>
      <c r="AS441" s="61"/>
      <c r="AT441" s="61"/>
      <c r="AU441" s="61"/>
      <c r="AV441" s="61"/>
      <c r="AW441" s="61"/>
      <c r="AX441" s="61"/>
      <c r="AY441" s="61"/>
      <c r="AZ441" s="61"/>
      <c r="BA441" s="61"/>
      <c r="BB441" s="61"/>
      <c r="BC441" s="61"/>
      <c r="BD441" s="61"/>
      <c r="BE441" s="61"/>
      <c r="BF441" s="61"/>
      <c r="BG441" s="61"/>
      <c r="BH441" s="61"/>
      <c r="BI441" s="61"/>
      <c r="BJ441" s="61"/>
      <c r="BK441" s="61"/>
      <c r="BL441" s="61"/>
      <c r="BM441" s="61"/>
      <c r="BN441" s="61"/>
      <c r="BO441" s="61"/>
      <c r="BP441" s="61"/>
      <c r="BQ441" s="61"/>
      <c r="BR441" s="61"/>
      <c r="BS441" s="61"/>
      <c r="BT441" s="61"/>
      <c r="BU441" s="61"/>
      <c r="BV441" s="61"/>
      <c r="BW441" s="61"/>
      <c r="BX441" s="61"/>
      <c r="BY441" s="61"/>
      <c r="BZ441" s="61"/>
    </row>
    <row r="442" spans="1:78" ht="12.75" customHeight="1" x14ac:dyDescent="0.2">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c r="AA442" s="61"/>
      <c r="AB442" s="61"/>
      <c r="AC442" s="61"/>
      <c r="AD442" s="61"/>
      <c r="AE442" s="61"/>
      <c r="AF442" s="61"/>
      <c r="AG442" s="61"/>
      <c r="AH442" s="107"/>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61"/>
      <c r="BT442" s="61"/>
      <c r="BU442" s="61"/>
      <c r="BV442" s="61"/>
      <c r="BW442" s="61"/>
      <c r="BX442" s="61"/>
      <c r="BY442" s="61"/>
      <c r="BZ442" s="61"/>
    </row>
    <row r="443" spans="1:78" ht="12.75" customHeight="1" x14ac:dyDescent="0.2">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c r="AA443" s="61"/>
      <c r="AB443" s="61"/>
      <c r="AC443" s="61"/>
      <c r="AD443" s="61"/>
      <c r="AE443" s="61"/>
      <c r="AF443" s="61"/>
      <c r="AG443" s="61"/>
      <c r="AH443" s="107"/>
      <c r="AI443" s="61"/>
      <c r="AJ443" s="61"/>
      <c r="AK443" s="61"/>
      <c r="AL443" s="61"/>
      <c r="AM443" s="61"/>
      <c r="AN443" s="61"/>
      <c r="AO443" s="61"/>
      <c r="AP443" s="61"/>
      <c r="AQ443" s="61"/>
      <c r="AR443" s="61"/>
      <c r="AS443" s="61"/>
      <c r="AT443" s="61"/>
      <c r="AU443" s="61"/>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61"/>
      <c r="BT443" s="61"/>
      <c r="BU443" s="61"/>
      <c r="BV443" s="61"/>
      <c r="BW443" s="61"/>
      <c r="BX443" s="61"/>
      <c r="BY443" s="61"/>
      <c r="BZ443" s="61"/>
    </row>
    <row r="444" spans="1:78" ht="12.75" customHeight="1" x14ac:dyDescent="0.2">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107"/>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61"/>
      <c r="BT444" s="61"/>
      <c r="BU444" s="61"/>
      <c r="BV444" s="61"/>
      <c r="BW444" s="61"/>
      <c r="BX444" s="61"/>
      <c r="BY444" s="61"/>
      <c r="BZ444" s="61"/>
    </row>
    <row r="445" spans="1:78" ht="12.75" customHeight="1" x14ac:dyDescent="0.2">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107"/>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61"/>
      <c r="BT445" s="61"/>
      <c r="BU445" s="61"/>
      <c r="BV445" s="61"/>
      <c r="BW445" s="61"/>
      <c r="BX445" s="61"/>
      <c r="BY445" s="61"/>
      <c r="BZ445" s="61"/>
    </row>
    <row r="446" spans="1:78" ht="12.75" customHeight="1" x14ac:dyDescent="0.2">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107"/>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row>
    <row r="447" spans="1:78" ht="12.75" customHeight="1" x14ac:dyDescent="0.2">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107"/>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s="61"/>
      <c r="BW447" s="61"/>
      <c r="BX447" s="61"/>
      <c r="BY447" s="61"/>
      <c r="BZ447" s="61"/>
    </row>
    <row r="448" spans="1:78" ht="12.75" customHeight="1" x14ac:dyDescent="0.2">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107"/>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61"/>
      <c r="BT448" s="61"/>
      <c r="BU448" s="61"/>
      <c r="BV448" s="61"/>
      <c r="BW448" s="61"/>
      <c r="BX448" s="61"/>
      <c r="BY448" s="61"/>
      <c r="BZ448" s="61"/>
    </row>
    <row r="449" spans="1:78" ht="12.75" customHeight="1" x14ac:dyDescent="0.2">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107"/>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61"/>
      <c r="BT449" s="61"/>
      <c r="BU449" s="61"/>
      <c r="BV449" s="61"/>
      <c r="BW449" s="61"/>
      <c r="BX449" s="61"/>
      <c r="BY449" s="61"/>
      <c r="BZ449" s="61"/>
    </row>
    <row r="450" spans="1:78" ht="12.75" customHeight="1" x14ac:dyDescent="0.2">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107"/>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61"/>
      <c r="BU450" s="61"/>
      <c r="BV450" s="61"/>
      <c r="BW450" s="61"/>
      <c r="BX450" s="61"/>
      <c r="BY450" s="61"/>
      <c r="BZ450" s="61"/>
    </row>
    <row r="451" spans="1:78" ht="12.75" customHeight="1" x14ac:dyDescent="0.2">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107"/>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61"/>
      <c r="BT451" s="61"/>
      <c r="BU451" s="61"/>
      <c r="BV451" s="61"/>
      <c r="BW451" s="61"/>
      <c r="BX451" s="61"/>
      <c r="BY451" s="61"/>
      <c r="BZ451" s="61"/>
    </row>
    <row r="452" spans="1:78" ht="12.75" customHeight="1" x14ac:dyDescent="0.2">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107"/>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61"/>
      <c r="BT452" s="61"/>
      <c r="BU452" s="61"/>
      <c r="BV452" s="61"/>
      <c r="BW452" s="61"/>
      <c r="BX452" s="61"/>
      <c r="BY452" s="61"/>
      <c r="BZ452" s="61"/>
    </row>
    <row r="453" spans="1:78" ht="12.75" customHeight="1" x14ac:dyDescent="0.2">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107"/>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61"/>
      <c r="BT453" s="61"/>
      <c r="BU453" s="61"/>
      <c r="BV453" s="61"/>
      <c r="BW453" s="61"/>
      <c r="BX453" s="61"/>
      <c r="BY453" s="61"/>
      <c r="BZ453" s="61"/>
    </row>
    <row r="454" spans="1:78" ht="12.75" customHeight="1" x14ac:dyDescent="0.2">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107"/>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61"/>
      <c r="BT454" s="61"/>
      <c r="BU454" s="61"/>
      <c r="BV454" s="61"/>
      <c r="BW454" s="61"/>
      <c r="BX454" s="61"/>
      <c r="BY454" s="61"/>
      <c r="BZ454" s="61"/>
    </row>
    <row r="455" spans="1:78" ht="12.75" customHeight="1" x14ac:dyDescent="0.2">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107"/>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61"/>
      <c r="BT455" s="61"/>
      <c r="BU455" s="61"/>
      <c r="BV455" s="61"/>
      <c r="BW455" s="61"/>
      <c r="BX455" s="61"/>
      <c r="BY455" s="61"/>
      <c r="BZ455" s="61"/>
    </row>
    <row r="456" spans="1:78" ht="12.75" customHeight="1" x14ac:dyDescent="0.2">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107"/>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61"/>
      <c r="BT456" s="61"/>
      <c r="BU456" s="61"/>
      <c r="BV456" s="61"/>
      <c r="BW456" s="61"/>
      <c r="BX456" s="61"/>
      <c r="BY456" s="61"/>
      <c r="BZ456" s="61"/>
    </row>
    <row r="457" spans="1:78" ht="12.75" customHeight="1" x14ac:dyDescent="0.2">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107"/>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s="61"/>
      <c r="BW457" s="61"/>
      <c r="BX457" s="61"/>
      <c r="BY457" s="61"/>
      <c r="BZ457" s="61"/>
    </row>
    <row r="458" spans="1:78" ht="12.75" customHeight="1" x14ac:dyDescent="0.2">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107"/>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61"/>
      <c r="BT458" s="61"/>
      <c r="BU458" s="61"/>
      <c r="BV458" s="61"/>
      <c r="BW458" s="61"/>
      <c r="BX458" s="61"/>
      <c r="BY458" s="61"/>
      <c r="BZ458" s="61"/>
    </row>
    <row r="459" spans="1:78" ht="12.75" customHeight="1" x14ac:dyDescent="0.2">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107"/>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61"/>
      <c r="BU459" s="61"/>
      <c r="BV459" s="61"/>
      <c r="BW459" s="61"/>
      <c r="BX459" s="61"/>
      <c r="BY459" s="61"/>
      <c r="BZ459" s="61"/>
    </row>
    <row r="460" spans="1:78" ht="12.75" customHeight="1" x14ac:dyDescent="0.2">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107"/>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s="61"/>
      <c r="BW460" s="61"/>
      <c r="BX460" s="61"/>
      <c r="BY460" s="61"/>
      <c r="BZ460" s="61"/>
    </row>
    <row r="461" spans="1:78" ht="12.75" customHeight="1" x14ac:dyDescent="0.2">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107"/>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61"/>
      <c r="BU461" s="61"/>
      <c r="BV461" s="61"/>
      <c r="BW461" s="61"/>
      <c r="BX461" s="61"/>
      <c r="BY461" s="61"/>
      <c r="BZ461" s="61"/>
    </row>
    <row r="462" spans="1:78" ht="12.75" customHeight="1" x14ac:dyDescent="0.2">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107"/>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61"/>
      <c r="BU462" s="61"/>
      <c r="BV462" s="61"/>
      <c r="BW462" s="61"/>
      <c r="BX462" s="61"/>
      <c r="BY462" s="61"/>
      <c r="BZ462" s="61"/>
    </row>
    <row r="463" spans="1:78" ht="12.75" customHeight="1" x14ac:dyDescent="0.2">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107"/>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61"/>
      <c r="BU463" s="61"/>
      <c r="BV463" s="61"/>
      <c r="BW463" s="61"/>
      <c r="BX463" s="61"/>
      <c r="BY463" s="61"/>
      <c r="BZ463" s="61"/>
    </row>
    <row r="464" spans="1:78" ht="12.75" customHeight="1" x14ac:dyDescent="0.2">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107"/>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61"/>
      <c r="BU464" s="61"/>
      <c r="BV464" s="61"/>
      <c r="BW464" s="61"/>
      <c r="BX464" s="61"/>
      <c r="BY464" s="61"/>
      <c r="BZ464" s="61"/>
    </row>
    <row r="465" spans="1:78" ht="12.75" customHeight="1" x14ac:dyDescent="0.2">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107"/>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row>
    <row r="466" spans="1:78" ht="12.75" customHeight="1" x14ac:dyDescent="0.2">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107"/>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61"/>
      <c r="BU466" s="61"/>
      <c r="BV466" s="61"/>
      <c r="BW466" s="61"/>
      <c r="BX466" s="61"/>
      <c r="BY466" s="61"/>
      <c r="BZ466" s="61"/>
    </row>
    <row r="467" spans="1:78" ht="12.75" customHeight="1" x14ac:dyDescent="0.2">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107"/>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61"/>
      <c r="BU467" s="61"/>
      <c r="BV467" s="61"/>
      <c r="BW467" s="61"/>
      <c r="BX467" s="61"/>
      <c r="BY467" s="61"/>
      <c r="BZ467" s="61"/>
    </row>
    <row r="468" spans="1:78" ht="12.75" customHeight="1" x14ac:dyDescent="0.2">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107"/>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row>
    <row r="469" spans="1:78" ht="12.75" customHeight="1" x14ac:dyDescent="0.2">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107"/>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row>
    <row r="470" spans="1:78" ht="12.75" customHeight="1" x14ac:dyDescent="0.2">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107"/>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row>
    <row r="471" spans="1:78" ht="12.75" customHeight="1" x14ac:dyDescent="0.2">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107"/>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row>
    <row r="472" spans="1:78" ht="12.75" customHeight="1" x14ac:dyDescent="0.2">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107"/>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row>
    <row r="473" spans="1:78" ht="12.75" customHeight="1" x14ac:dyDescent="0.2">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107"/>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row>
    <row r="474" spans="1:78" ht="12.75" customHeight="1" x14ac:dyDescent="0.2">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107"/>
      <c r="AI474" s="61"/>
      <c r="AJ474" s="61"/>
      <c r="AK474" s="61"/>
      <c r="AL474" s="61"/>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row>
    <row r="475" spans="1:78" ht="12.75" customHeight="1" x14ac:dyDescent="0.2">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107"/>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row>
    <row r="476" spans="1:78" ht="12.75" customHeight="1" x14ac:dyDescent="0.2">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107"/>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row>
    <row r="477" spans="1:78" ht="12.75" customHeight="1" x14ac:dyDescent="0.2">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107"/>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row>
    <row r="478" spans="1:78" ht="12.75" customHeight="1" x14ac:dyDescent="0.2">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107"/>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row>
    <row r="479" spans="1:78" ht="12.75" customHeight="1" x14ac:dyDescent="0.2">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107"/>
      <c r="AI479" s="61"/>
      <c r="AJ479" s="61"/>
      <c r="AK479" s="61"/>
      <c r="AL479" s="61"/>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row>
    <row r="480" spans="1:78" ht="12.75" customHeight="1" x14ac:dyDescent="0.2">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107"/>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row>
    <row r="481" spans="1:78" ht="12.75" customHeight="1" x14ac:dyDescent="0.2">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107"/>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row>
    <row r="482" spans="1:78" ht="12.75" customHeight="1" x14ac:dyDescent="0.2">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107"/>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row>
    <row r="483" spans="1:78" ht="12.75" customHeight="1" x14ac:dyDescent="0.2">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107"/>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row>
    <row r="484" spans="1:78" ht="12.75" customHeight="1" x14ac:dyDescent="0.2">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c r="AB484" s="61"/>
      <c r="AC484" s="61"/>
      <c r="AD484" s="61"/>
      <c r="AE484" s="61"/>
      <c r="AF484" s="61"/>
      <c r="AG484" s="61"/>
      <c r="AH484" s="107"/>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row>
    <row r="485" spans="1:78" ht="12.75" customHeight="1" x14ac:dyDescent="0.2">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c r="AA485" s="61"/>
      <c r="AB485" s="61"/>
      <c r="AC485" s="61"/>
      <c r="AD485" s="61"/>
      <c r="AE485" s="61"/>
      <c r="AF485" s="61"/>
      <c r="AG485" s="61"/>
      <c r="AH485" s="107"/>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row>
    <row r="486" spans="1:78" ht="12.75" customHeight="1" x14ac:dyDescent="0.2">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c r="AB486" s="61"/>
      <c r="AC486" s="61"/>
      <c r="AD486" s="61"/>
      <c r="AE486" s="61"/>
      <c r="AF486" s="61"/>
      <c r="AG486" s="61"/>
      <c r="AH486" s="107"/>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row>
    <row r="487" spans="1:78" ht="12.75" customHeight="1" x14ac:dyDescent="0.2">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c r="AA487" s="61"/>
      <c r="AB487" s="61"/>
      <c r="AC487" s="61"/>
      <c r="AD487" s="61"/>
      <c r="AE487" s="61"/>
      <c r="AF487" s="61"/>
      <c r="AG487" s="61"/>
      <c r="AH487" s="107"/>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row>
    <row r="488" spans="1:78" ht="12.75" customHeight="1" x14ac:dyDescent="0.2">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c r="AC488" s="61"/>
      <c r="AD488" s="61"/>
      <c r="AE488" s="61"/>
      <c r="AF488" s="61"/>
      <c r="AG488" s="61"/>
      <c r="AH488" s="107"/>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row>
    <row r="489" spans="1:78" ht="12.75" customHeight="1" x14ac:dyDescent="0.2">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c r="AA489" s="61"/>
      <c r="AB489" s="61"/>
      <c r="AC489" s="61"/>
      <c r="AD489" s="61"/>
      <c r="AE489" s="61"/>
      <c r="AF489" s="61"/>
      <c r="AG489" s="61"/>
      <c r="AH489" s="107"/>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row>
    <row r="490" spans="1:78" ht="12.75" customHeight="1" x14ac:dyDescent="0.2">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c r="AA490" s="61"/>
      <c r="AB490" s="61"/>
      <c r="AC490" s="61"/>
      <c r="AD490" s="61"/>
      <c r="AE490" s="61"/>
      <c r="AF490" s="61"/>
      <c r="AG490" s="61"/>
      <c r="AH490" s="107"/>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row>
    <row r="491" spans="1:78" ht="12.75" customHeight="1" x14ac:dyDescent="0.2">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c r="AA491" s="61"/>
      <c r="AB491" s="61"/>
      <c r="AC491" s="61"/>
      <c r="AD491" s="61"/>
      <c r="AE491" s="61"/>
      <c r="AF491" s="61"/>
      <c r="AG491" s="61"/>
      <c r="AH491" s="107"/>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row>
    <row r="492" spans="1:78" ht="12.75" customHeight="1" x14ac:dyDescent="0.2">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c r="AB492" s="61"/>
      <c r="AC492" s="61"/>
      <c r="AD492" s="61"/>
      <c r="AE492" s="61"/>
      <c r="AF492" s="61"/>
      <c r="AG492" s="61"/>
      <c r="AH492" s="107"/>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row>
    <row r="493" spans="1:78" ht="12.75" customHeight="1" x14ac:dyDescent="0.2">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c r="AA493" s="61"/>
      <c r="AB493" s="61"/>
      <c r="AC493" s="61"/>
      <c r="AD493" s="61"/>
      <c r="AE493" s="61"/>
      <c r="AF493" s="61"/>
      <c r="AG493" s="61"/>
      <c r="AH493" s="107"/>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row>
    <row r="494" spans="1:78" ht="12.75" customHeight="1" x14ac:dyDescent="0.2">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c r="AB494" s="61"/>
      <c r="AC494" s="61"/>
      <c r="AD494" s="61"/>
      <c r="AE494" s="61"/>
      <c r="AF494" s="61"/>
      <c r="AG494" s="61"/>
      <c r="AH494" s="107"/>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row>
    <row r="495" spans="1:78" ht="12.75" customHeight="1" x14ac:dyDescent="0.2">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c r="AG495" s="61"/>
      <c r="AH495" s="107"/>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row>
    <row r="496" spans="1:78" ht="12.75" customHeight="1" x14ac:dyDescent="0.2">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107"/>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row>
    <row r="497" spans="1:78" ht="12.75" customHeight="1" x14ac:dyDescent="0.2">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c r="AB497" s="61"/>
      <c r="AC497" s="61"/>
      <c r="AD497" s="61"/>
      <c r="AE497" s="61"/>
      <c r="AF497" s="61"/>
      <c r="AG497" s="61"/>
      <c r="AH497" s="107"/>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row>
    <row r="498" spans="1:78" ht="12.75" customHeight="1" x14ac:dyDescent="0.2">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c r="AB498" s="61"/>
      <c r="AC498" s="61"/>
      <c r="AD498" s="61"/>
      <c r="AE498" s="61"/>
      <c r="AF498" s="61"/>
      <c r="AG498" s="61"/>
      <c r="AH498" s="107"/>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row>
    <row r="499" spans="1:78" ht="12.75" customHeight="1" x14ac:dyDescent="0.2">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c r="AA499" s="61"/>
      <c r="AB499" s="61"/>
      <c r="AC499" s="61"/>
      <c r="AD499" s="61"/>
      <c r="AE499" s="61"/>
      <c r="AF499" s="61"/>
      <c r="AG499" s="61"/>
      <c r="AH499" s="107"/>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row>
    <row r="500" spans="1:78" ht="12.75" customHeight="1" x14ac:dyDescent="0.2">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107"/>
      <c r="AI500" s="61"/>
      <c r="AJ500" s="61"/>
      <c r="AK500" s="61"/>
      <c r="AL500" s="6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row>
    <row r="501" spans="1:78" ht="12.75" customHeight="1" x14ac:dyDescent="0.2">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c r="AA501" s="61"/>
      <c r="AB501" s="61"/>
      <c r="AC501" s="61"/>
      <c r="AD501" s="61"/>
      <c r="AE501" s="61"/>
      <c r="AF501" s="61"/>
      <c r="AG501" s="61"/>
      <c r="AH501" s="107"/>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61"/>
      <c r="BT501" s="61"/>
      <c r="BU501" s="61"/>
      <c r="BV501" s="61"/>
      <c r="BW501" s="61"/>
      <c r="BX501" s="61"/>
      <c r="BY501" s="61"/>
      <c r="BZ501" s="61"/>
    </row>
    <row r="502" spans="1:78" ht="12.75" customHeight="1" x14ac:dyDescent="0.2">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c r="AA502" s="61"/>
      <c r="AB502" s="61"/>
      <c r="AC502" s="61"/>
      <c r="AD502" s="61"/>
      <c r="AE502" s="61"/>
      <c r="AF502" s="61"/>
      <c r="AG502" s="61"/>
      <c r="AH502" s="107"/>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61"/>
      <c r="BT502" s="61"/>
      <c r="BU502" s="61"/>
      <c r="BV502" s="61"/>
      <c r="BW502" s="61"/>
      <c r="BX502" s="61"/>
      <c r="BY502" s="61"/>
      <c r="BZ502" s="61"/>
    </row>
    <row r="503" spans="1:78" ht="12.75" customHeight="1" x14ac:dyDescent="0.2">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c r="AG503" s="61"/>
      <c r="AH503" s="107"/>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61"/>
      <c r="BT503" s="61"/>
      <c r="BU503" s="61"/>
      <c r="BV503" s="61"/>
      <c r="BW503" s="61"/>
      <c r="BX503" s="61"/>
      <c r="BY503" s="61"/>
      <c r="BZ503" s="61"/>
    </row>
    <row r="504" spans="1:78" ht="12.75" customHeight="1" x14ac:dyDescent="0.2">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c r="AB504" s="61"/>
      <c r="AC504" s="61"/>
      <c r="AD504" s="61"/>
      <c r="AE504" s="61"/>
      <c r="AF504" s="61"/>
      <c r="AG504" s="61"/>
      <c r="AH504" s="107"/>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row>
    <row r="505" spans="1:78" ht="12.75" customHeight="1" x14ac:dyDescent="0.2">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c r="AB505" s="61"/>
      <c r="AC505" s="61"/>
      <c r="AD505" s="61"/>
      <c r="AE505" s="61"/>
      <c r="AF505" s="61"/>
      <c r="AG505" s="61"/>
      <c r="AH505" s="107"/>
      <c r="AI505" s="61"/>
      <c r="AJ505" s="61"/>
      <c r="AK505" s="61"/>
      <c r="AL505" s="61"/>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row>
    <row r="506" spans="1:78" ht="12.75" customHeight="1" x14ac:dyDescent="0.2">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c r="AA506" s="61"/>
      <c r="AB506" s="61"/>
      <c r="AC506" s="61"/>
      <c r="AD506" s="61"/>
      <c r="AE506" s="61"/>
      <c r="AF506" s="61"/>
      <c r="AG506" s="61"/>
      <c r="AH506" s="107"/>
      <c r="AI506" s="61"/>
      <c r="AJ506" s="61"/>
      <c r="AK506" s="61"/>
      <c r="AL506" s="61"/>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s="61"/>
      <c r="BW506" s="61"/>
      <c r="BX506" s="61"/>
      <c r="BY506" s="61"/>
      <c r="BZ506" s="61"/>
    </row>
    <row r="507" spans="1:78" ht="12.75" customHeight="1" x14ac:dyDescent="0.2">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c r="AA507" s="61"/>
      <c r="AB507" s="61"/>
      <c r="AC507" s="61"/>
      <c r="AD507" s="61"/>
      <c r="AE507" s="61"/>
      <c r="AF507" s="61"/>
      <c r="AG507" s="61"/>
      <c r="AH507" s="107"/>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row>
    <row r="508" spans="1:78" ht="12.75" customHeight="1" x14ac:dyDescent="0.2">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c r="AA508" s="61"/>
      <c r="AB508" s="61"/>
      <c r="AC508" s="61"/>
      <c r="AD508" s="61"/>
      <c r="AE508" s="61"/>
      <c r="AF508" s="61"/>
      <c r="AG508" s="61"/>
      <c r="AH508" s="107"/>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row>
    <row r="509" spans="1:78" ht="12.75" customHeight="1" x14ac:dyDescent="0.2">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c r="AG509" s="61"/>
      <c r="AH509" s="107"/>
      <c r="AI509" s="61"/>
      <c r="AJ509" s="61"/>
      <c r="AK509" s="61"/>
      <c r="AL509" s="61"/>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row>
    <row r="510" spans="1:78" ht="12.75" customHeight="1" x14ac:dyDescent="0.2">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c r="AA510" s="61"/>
      <c r="AB510" s="61"/>
      <c r="AC510" s="61"/>
      <c r="AD510" s="61"/>
      <c r="AE510" s="61"/>
      <c r="AF510" s="61"/>
      <c r="AG510" s="61"/>
      <c r="AH510" s="107"/>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row>
    <row r="511" spans="1:78" ht="12.75" customHeight="1" x14ac:dyDescent="0.2">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c r="AA511" s="61"/>
      <c r="AB511" s="61"/>
      <c r="AC511" s="61"/>
      <c r="AD511" s="61"/>
      <c r="AE511" s="61"/>
      <c r="AF511" s="61"/>
      <c r="AG511" s="61"/>
      <c r="AH511" s="107"/>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row>
    <row r="512" spans="1:78" ht="12.75" customHeight="1" x14ac:dyDescent="0.2">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c r="AA512" s="61"/>
      <c r="AB512" s="61"/>
      <c r="AC512" s="61"/>
      <c r="AD512" s="61"/>
      <c r="AE512" s="61"/>
      <c r="AF512" s="61"/>
      <c r="AG512" s="61"/>
      <c r="AH512" s="107"/>
      <c r="AI512" s="61"/>
      <c r="AJ512" s="61"/>
      <c r="AK512" s="61"/>
      <c r="AL512" s="61"/>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row>
    <row r="513" spans="1:78" ht="12.75" customHeight="1" x14ac:dyDescent="0.2">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c r="AB513" s="61"/>
      <c r="AC513" s="61"/>
      <c r="AD513" s="61"/>
      <c r="AE513" s="61"/>
      <c r="AF513" s="61"/>
      <c r="AG513" s="61"/>
      <c r="AH513" s="107"/>
      <c r="AI513" s="61"/>
      <c r="AJ513" s="61"/>
      <c r="AK513" s="61"/>
      <c r="AL513" s="61"/>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row>
    <row r="514" spans="1:78" ht="12.75" customHeight="1" x14ac:dyDescent="0.2">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c r="AA514" s="61"/>
      <c r="AB514" s="61"/>
      <c r="AC514" s="61"/>
      <c r="AD514" s="61"/>
      <c r="AE514" s="61"/>
      <c r="AF514" s="61"/>
      <c r="AG514" s="61"/>
      <c r="AH514" s="107"/>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row>
    <row r="515" spans="1:78" ht="12.75" customHeight="1" x14ac:dyDescent="0.2">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c r="AG515" s="61"/>
      <c r="AH515" s="107"/>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row>
    <row r="516" spans="1:78" ht="12.75" customHeight="1" x14ac:dyDescent="0.2">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c r="AG516" s="61"/>
      <c r="AH516" s="107"/>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row>
    <row r="517" spans="1:78" ht="12.75" customHeight="1" x14ac:dyDescent="0.2">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c r="AA517" s="61"/>
      <c r="AB517" s="61"/>
      <c r="AC517" s="61"/>
      <c r="AD517" s="61"/>
      <c r="AE517" s="61"/>
      <c r="AF517" s="61"/>
      <c r="AG517" s="61"/>
      <c r="AH517" s="107"/>
      <c r="AI517" s="61"/>
      <c r="AJ517" s="61"/>
      <c r="AK517" s="61"/>
      <c r="AL517" s="61"/>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row>
    <row r="518" spans="1:78" ht="12.75" customHeight="1" x14ac:dyDescent="0.2">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c r="AA518" s="61"/>
      <c r="AB518" s="61"/>
      <c r="AC518" s="61"/>
      <c r="AD518" s="61"/>
      <c r="AE518" s="61"/>
      <c r="AF518" s="61"/>
      <c r="AG518" s="61"/>
      <c r="AH518" s="107"/>
      <c r="AI518" s="61"/>
      <c r="AJ518" s="61"/>
      <c r="AK518" s="61"/>
      <c r="AL518" s="6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s="61"/>
      <c r="BW518" s="61"/>
      <c r="BX518" s="61"/>
      <c r="BY518" s="61"/>
      <c r="BZ518" s="61"/>
    </row>
    <row r="519" spans="1:78" ht="12.75" customHeight="1" x14ac:dyDescent="0.2">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c r="AB519" s="61"/>
      <c r="AC519" s="61"/>
      <c r="AD519" s="61"/>
      <c r="AE519" s="61"/>
      <c r="AF519" s="61"/>
      <c r="AG519" s="61"/>
      <c r="AH519" s="107"/>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row>
    <row r="520" spans="1:78" ht="12.75" customHeight="1" x14ac:dyDescent="0.2">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c r="AC520" s="61"/>
      <c r="AD520" s="61"/>
      <c r="AE520" s="61"/>
      <c r="AF520" s="61"/>
      <c r="AG520" s="61"/>
      <c r="AH520" s="107"/>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row>
    <row r="521" spans="1:78" ht="12.75" customHeight="1" x14ac:dyDescent="0.2">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c r="AB521" s="61"/>
      <c r="AC521" s="61"/>
      <c r="AD521" s="61"/>
      <c r="AE521" s="61"/>
      <c r="AF521" s="61"/>
      <c r="AG521" s="61"/>
      <c r="AH521" s="107"/>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row>
    <row r="522" spans="1:78" ht="12.75" customHeight="1" x14ac:dyDescent="0.2">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107"/>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row>
    <row r="523" spans="1:78" ht="12.75" customHeight="1" x14ac:dyDescent="0.2">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c r="AC523" s="61"/>
      <c r="AD523" s="61"/>
      <c r="AE523" s="61"/>
      <c r="AF523" s="61"/>
      <c r="AG523" s="61"/>
      <c r="AH523" s="107"/>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row>
    <row r="524" spans="1:78" ht="12.75" customHeight="1" x14ac:dyDescent="0.2">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c r="AC524" s="61"/>
      <c r="AD524" s="61"/>
      <c r="AE524" s="61"/>
      <c r="AF524" s="61"/>
      <c r="AG524" s="61"/>
      <c r="AH524" s="107"/>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row>
    <row r="525" spans="1:78" ht="12.75" customHeight="1" x14ac:dyDescent="0.2">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c r="AB525" s="61"/>
      <c r="AC525" s="61"/>
      <c r="AD525" s="61"/>
      <c r="AE525" s="61"/>
      <c r="AF525" s="61"/>
      <c r="AG525" s="61"/>
      <c r="AH525" s="107"/>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row>
    <row r="526" spans="1:78" ht="12.75" customHeight="1" x14ac:dyDescent="0.2">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c r="AB526" s="61"/>
      <c r="AC526" s="61"/>
      <c r="AD526" s="61"/>
      <c r="AE526" s="61"/>
      <c r="AF526" s="61"/>
      <c r="AG526" s="61"/>
      <c r="AH526" s="107"/>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row>
    <row r="527" spans="1:78" ht="12.75" customHeight="1" x14ac:dyDescent="0.2">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c r="AB527" s="61"/>
      <c r="AC527" s="61"/>
      <c r="AD527" s="61"/>
      <c r="AE527" s="61"/>
      <c r="AF527" s="61"/>
      <c r="AG527" s="61"/>
      <c r="AH527" s="107"/>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row>
    <row r="528" spans="1:78" ht="12.75" customHeight="1" x14ac:dyDescent="0.2">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c r="AB528" s="61"/>
      <c r="AC528" s="61"/>
      <c r="AD528" s="61"/>
      <c r="AE528" s="61"/>
      <c r="AF528" s="61"/>
      <c r="AG528" s="61"/>
      <c r="AH528" s="107"/>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row>
    <row r="529" spans="1:78" ht="12.75" customHeight="1" x14ac:dyDescent="0.2">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c r="AB529" s="61"/>
      <c r="AC529" s="61"/>
      <c r="AD529" s="61"/>
      <c r="AE529" s="61"/>
      <c r="AF529" s="61"/>
      <c r="AG529" s="61"/>
      <c r="AH529" s="107"/>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row>
    <row r="530" spans="1:78" ht="12.75" customHeight="1" x14ac:dyDescent="0.2">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c r="AB530" s="61"/>
      <c r="AC530" s="61"/>
      <c r="AD530" s="61"/>
      <c r="AE530" s="61"/>
      <c r="AF530" s="61"/>
      <c r="AG530" s="61"/>
      <c r="AH530" s="107"/>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row>
    <row r="531" spans="1:78" ht="12.75" customHeight="1" x14ac:dyDescent="0.2">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c r="AB531" s="61"/>
      <c r="AC531" s="61"/>
      <c r="AD531" s="61"/>
      <c r="AE531" s="61"/>
      <c r="AF531" s="61"/>
      <c r="AG531" s="61"/>
      <c r="AH531" s="107"/>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row>
    <row r="532" spans="1:78" ht="12.75" customHeight="1" x14ac:dyDescent="0.2">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c r="AB532" s="61"/>
      <c r="AC532" s="61"/>
      <c r="AD532" s="61"/>
      <c r="AE532" s="61"/>
      <c r="AF532" s="61"/>
      <c r="AG532" s="61"/>
      <c r="AH532" s="107"/>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row>
    <row r="533" spans="1:78" ht="12.75" customHeight="1" x14ac:dyDescent="0.2">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c r="AC533" s="61"/>
      <c r="AD533" s="61"/>
      <c r="AE533" s="61"/>
      <c r="AF533" s="61"/>
      <c r="AG533" s="61"/>
      <c r="AH533" s="107"/>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row>
    <row r="534" spans="1:78" ht="12.75" customHeight="1" x14ac:dyDescent="0.2">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107"/>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row>
    <row r="535" spans="1:78" ht="12.75" customHeight="1" x14ac:dyDescent="0.2">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c r="AG535" s="61"/>
      <c r="AH535" s="107"/>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row>
    <row r="536" spans="1:78" ht="12.75" customHeight="1" x14ac:dyDescent="0.2">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c r="AB536" s="61"/>
      <c r="AC536" s="61"/>
      <c r="AD536" s="61"/>
      <c r="AE536" s="61"/>
      <c r="AF536" s="61"/>
      <c r="AG536" s="61"/>
      <c r="AH536" s="107"/>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row>
    <row r="537" spans="1:78" ht="12.75" customHeight="1" x14ac:dyDescent="0.2">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c r="AB537" s="61"/>
      <c r="AC537" s="61"/>
      <c r="AD537" s="61"/>
      <c r="AE537" s="61"/>
      <c r="AF537" s="61"/>
      <c r="AG537" s="61"/>
      <c r="AH537" s="107"/>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row>
    <row r="538" spans="1:78" ht="12.75" customHeight="1" x14ac:dyDescent="0.2">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c r="AG538" s="61"/>
      <c r="AH538" s="107"/>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row>
    <row r="539" spans="1:78" ht="12.75" customHeight="1" x14ac:dyDescent="0.2">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107"/>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row>
    <row r="540" spans="1:78" ht="12.75" customHeight="1" x14ac:dyDescent="0.2">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107"/>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row>
    <row r="541" spans="1:78" ht="12.75" customHeight="1" x14ac:dyDescent="0.2">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107"/>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row>
    <row r="542" spans="1:78" ht="12.75" customHeight="1" x14ac:dyDescent="0.2">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107"/>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row>
    <row r="543" spans="1:78" ht="12.75" customHeight="1" x14ac:dyDescent="0.2">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c r="AG543" s="61"/>
      <c r="AH543" s="107"/>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row>
    <row r="544" spans="1:78" ht="12.75" customHeight="1" x14ac:dyDescent="0.2">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107"/>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row>
    <row r="545" spans="1:78" ht="12.75" customHeight="1" x14ac:dyDescent="0.2">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107"/>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row>
    <row r="546" spans="1:78" ht="12.75" customHeight="1" x14ac:dyDescent="0.2">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107"/>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row>
    <row r="547" spans="1:78" ht="12.75" customHeight="1" x14ac:dyDescent="0.2">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107"/>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row>
    <row r="548" spans="1:78" ht="12.75" customHeight="1" x14ac:dyDescent="0.2">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c r="AB548" s="61"/>
      <c r="AC548" s="61"/>
      <c r="AD548" s="61"/>
      <c r="AE548" s="61"/>
      <c r="AF548" s="61"/>
      <c r="AG548" s="61"/>
      <c r="AH548" s="107"/>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row>
    <row r="549" spans="1:78" ht="12.75" customHeight="1" x14ac:dyDescent="0.2">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107"/>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row>
    <row r="550" spans="1:78" ht="12.75" customHeight="1" x14ac:dyDescent="0.2">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107"/>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row>
    <row r="551" spans="1:78" ht="12.75" customHeight="1" x14ac:dyDescent="0.2">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107"/>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row>
    <row r="552" spans="1:78" ht="12.75" customHeight="1" x14ac:dyDescent="0.2">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c r="AB552" s="61"/>
      <c r="AC552" s="61"/>
      <c r="AD552" s="61"/>
      <c r="AE552" s="61"/>
      <c r="AF552" s="61"/>
      <c r="AG552" s="61"/>
      <c r="AH552" s="107"/>
      <c r="AI552" s="61"/>
      <c r="AJ552" s="61"/>
      <c r="AK552" s="61"/>
      <c r="AL552" s="61"/>
      <c r="AM552" s="61"/>
      <c r="AN552" s="61"/>
      <c r="AO552" s="61"/>
      <c r="AP552" s="61"/>
      <c r="AQ552" s="61"/>
      <c r="AR552" s="61"/>
      <c r="AS552" s="6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61"/>
      <c r="BU552" s="61"/>
      <c r="BV552" s="61"/>
      <c r="BW552" s="61"/>
      <c r="BX552" s="61"/>
      <c r="BY552" s="61"/>
      <c r="BZ552" s="61"/>
    </row>
    <row r="553" spans="1:78" ht="12.75" customHeight="1" x14ac:dyDescent="0.2">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c r="AG553" s="61"/>
      <c r="AH553" s="107"/>
      <c r="AI553" s="61"/>
      <c r="AJ553" s="61"/>
      <c r="AK553" s="61"/>
      <c r="AL553" s="61"/>
      <c r="AM553" s="61"/>
      <c r="AN553" s="61"/>
      <c r="AO553" s="61"/>
      <c r="AP553" s="61"/>
      <c r="AQ553" s="61"/>
      <c r="AR553" s="61"/>
      <c r="AS553" s="61"/>
      <c r="AT553" s="61"/>
      <c r="AU553" s="61"/>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row>
    <row r="554" spans="1:78" ht="12.75" customHeight="1" x14ac:dyDescent="0.2">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c r="AG554" s="61"/>
      <c r="AH554" s="107"/>
      <c r="AI554" s="61"/>
      <c r="AJ554" s="61"/>
      <c r="AK554" s="61"/>
      <c r="AL554" s="61"/>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row>
    <row r="555" spans="1:78" ht="12.75" customHeight="1" x14ac:dyDescent="0.2">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c r="AC555" s="61"/>
      <c r="AD555" s="61"/>
      <c r="AE555" s="61"/>
      <c r="AF555" s="61"/>
      <c r="AG555" s="61"/>
      <c r="AH555" s="107"/>
      <c r="AI555" s="61"/>
      <c r="AJ555" s="61"/>
      <c r="AK555" s="61"/>
      <c r="AL555" s="61"/>
      <c r="AM555" s="61"/>
      <c r="AN555" s="61"/>
      <c r="AO555" s="61"/>
      <c r="AP555" s="61"/>
      <c r="AQ555" s="61"/>
      <c r="AR555" s="61"/>
      <c r="AS555" s="6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61"/>
      <c r="BT555" s="61"/>
      <c r="BU555" s="61"/>
      <c r="BV555" s="61"/>
      <c r="BW555" s="61"/>
      <c r="BX555" s="61"/>
      <c r="BY555" s="61"/>
      <c r="BZ555" s="61"/>
    </row>
    <row r="556" spans="1:78" ht="12.75" customHeight="1" x14ac:dyDescent="0.2">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c r="AB556" s="61"/>
      <c r="AC556" s="61"/>
      <c r="AD556" s="61"/>
      <c r="AE556" s="61"/>
      <c r="AF556" s="61"/>
      <c r="AG556" s="61"/>
      <c r="AH556" s="107"/>
      <c r="AI556" s="61"/>
      <c r="AJ556" s="61"/>
      <c r="AK556" s="61"/>
      <c r="AL556" s="61"/>
      <c r="AM556" s="61"/>
      <c r="AN556" s="61"/>
      <c r="AO556" s="61"/>
      <c r="AP556" s="61"/>
      <c r="AQ556" s="61"/>
      <c r="AR556" s="61"/>
      <c r="AS556" s="6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61"/>
      <c r="BT556" s="61"/>
      <c r="BU556" s="61"/>
      <c r="BV556" s="61"/>
      <c r="BW556" s="61"/>
      <c r="BX556" s="61"/>
      <c r="BY556" s="61"/>
      <c r="BZ556" s="61"/>
    </row>
    <row r="557" spans="1:78" ht="12.75" customHeight="1" x14ac:dyDescent="0.2">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c r="AB557" s="61"/>
      <c r="AC557" s="61"/>
      <c r="AD557" s="61"/>
      <c r="AE557" s="61"/>
      <c r="AF557" s="61"/>
      <c r="AG557" s="61"/>
      <c r="AH557" s="107"/>
      <c r="AI557" s="61"/>
      <c r="AJ557" s="61"/>
      <c r="AK557" s="61"/>
      <c r="AL557" s="61"/>
      <c r="AM557" s="61"/>
      <c r="AN557" s="61"/>
      <c r="AO557" s="61"/>
      <c r="AP557" s="61"/>
      <c r="AQ557" s="61"/>
      <c r="AR557" s="61"/>
      <c r="AS557" s="6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61"/>
      <c r="BU557" s="61"/>
      <c r="BV557" s="61"/>
      <c r="BW557" s="61"/>
      <c r="BX557" s="61"/>
      <c r="BY557" s="61"/>
      <c r="BZ557" s="61"/>
    </row>
    <row r="558" spans="1:78" ht="12.75" customHeight="1" x14ac:dyDescent="0.2">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c r="AG558" s="61"/>
      <c r="AH558" s="107"/>
      <c r="AI558" s="61"/>
      <c r="AJ558" s="61"/>
      <c r="AK558" s="61"/>
      <c r="AL558" s="61"/>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61"/>
      <c r="BU558" s="61"/>
      <c r="BV558" s="61"/>
      <c r="BW558" s="61"/>
      <c r="BX558" s="61"/>
      <c r="BY558" s="61"/>
      <c r="BZ558" s="61"/>
    </row>
    <row r="559" spans="1:78" ht="12.75" customHeight="1" x14ac:dyDescent="0.2">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c r="AB559" s="61"/>
      <c r="AC559" s="61"/>
      <c r="AD559" s="61"/>
      <c r="AE559" s="61"/>
      <c r="AF559" s="61"/>
      <c r="AG559" s="61"/>
      <c r="AH559" s="107"/>
      <c r="AI559" s="61"/>
      <c r="AJ559" s="61"/>
      <c r="AK559" s="61"/>
      <c r="AL559" s="61"/>
      <c r="AM559" s="61"/>
      <c r="AN559" s="61"/>
      <c r="AO559" s="61"/>
      <c r="AP559" s="61"/>
      <c r="AQ559" s="61"/>
      <c r="AR559" s="61"/>
      <c r="AS559" s="61"/>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61"/>
      <c r="BT559" s="61"/>
      <c r="BU559" s="61"/>
      <c r="BV559" s="61"/>
      <c r="BW559" s="61"/>
      <c r="BX559" s="61"/>
      <c r="BY559" s="61"/>
      <c r="BZ559" s="61"/>
    </row>
    <row r="560" spans="1:78" ht="12.75" customHeight="1" x14ac:dyDescent="0.2">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c r="AG560" s="61"/>
      <c r="AH560" s="107"/>
      <c r="AI560" s="61"/>
      <c r="AJ560" s="61"/>
      <c r="AK560" s="61"/>
      <c r="AL560" s="61"/>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s="61"/>
      <c r="BW560" s="61"/>
      <c r="BX560" s="61"/>
      <c r="BY560" s="61"/>
      <c r="BZ560" s="61"/>
    </row>
    <row r="561" spans="1:78" ht="12.75" customHeight="1" x14ac:dyDescent="0.2">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c r="AG561" s="61"/>
      <c r="AH561" s="107"/>
      <c r="AI561" s="61"/>
      <c r="AJ561" s="61"/>
      <c r="AK561" s="61"/>
      <c r="AL561" s="61"/>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61"/>
      <c r="BU561" s="61"/>
      <c r="BV561" s="61"/>
      <c r="BW561" s="61"/>
      <c r="BX561" s="61"/>
      <c r="BY561" s="61"/>
      <c r="BZ561" s="61"/>
    </row>
    <row r="562" spans="1:78" ht="12.75" customHeight="1" x14ac:dyDescent="0.2">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c r="AB562" s="61"/>
      <c r="AC562" s="61"/>
      <c r="AD562" s="61"/>
      <c r="AE562" s="61"/>
      <c r="AF562" s="61"/>
      <c r="AG562" s="61"/>
      <c r="AH562" s="107"/>
      <c r="AI562" s="61"/>
      <c r="AJ562" s="61"/>
      <c r="AK562" s="61"/>
      <c r="AL562" s="61"/>
      <c r="AM562" s="61"/>
      <c r="AN562" s="61"/>
      <c r="AO562" s="61"/>
      <c r="AP562" s="61"/>
      <c r="AQ562" s="61"/>
      <c r="AR562" s="61"/>
      <c r="AS562" s="61"/>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61"/>
      <c r="BU562" s="61"/>
      <c r="BV562" s="61"/>
      <c r="BW562" s="61"/>
      <c r="BX562" s="61"/>
      <c r="BY562" s="61"/>
      <c r="BZ562" s="61"/>
    </row>
    <row r="563" spans="1:78" ht="12.75" customHeight="1" x14ac:dyDescent="0.2">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c r="AB563" s="61"/>
      <c r="AC563" s="61"/>
      <c r="AD563" s="61"/>
      <c r="AE563" s="61"/>
      <c r="AF563" s="61"/>
      <c r="AG563" s="61"/>
      <c r="AH563" s="107"/>
      <c r="AI563" s="61"/>
      <c r="AJ563" s="61"/>
      <c r="AK563" s="61"/>
      <c r="AL563" s="61"/>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61"/>
      <c r="BU563" s="61"/>
      <c r="BV563" s="61"/>
      <c r="BW563" s="61"/>
      <c r="BX563" s="61"/>
      <c r="BY563" s="61"/>
      <c r="BZ563" s="61"/>
    </row>
    <row r="564" spans="1:78" ht="12.75" customHeight="1" x14ac:dyDescent="0.2">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107"/>
      <c r="AI564" s="61"/>
      <c r="AJ564" s="61"/>
      <c r="AK564" s="61"/>
      <c r="AL564" s="61"/>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61"/>
      <c r="BU564" s="61"/>
      <c r="BV564" s="61"/>
      <c r="BW564" s="61"/>
      <c r="BX564" s="61"/>
      <c r="BY564" s="61"/>
      <c r="BZ564" s="61"/>
    </row>
    <row r="565" spans="1:78" ht="12.75" customHeight="1" x14ac:dyDescent="0.2">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c r="AB565" s="61"/>
      <c r="AC565" s="61"/>
      <c r="AD565" s="61"/>
      <c r="AE565" s="61"/>
      <c r="AF565" s="61"/>
      <c r="AG565" s="61"/>
      <c r="AH565" s="107"/>
      <c r="AI565" s="61"/>
      <c r="AJ565" s="61"/>
      <c r="AK565" s="61"/>
      <c r="AL565" s="61"/>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61"/>
      <c r="BU565" s="61"/>
      <c r="BV565" s="61"/>
      <c r="BW565" s="61"/>
      <c r="BX565" s="61"/>
      <c r="BY565" s="61"/>
      <c r="BZ565" s="61"/>
    </row>
    <row r="566" spans="1:78" ht="12.75" customHeight="1" x14ac:dyDescent="0.2">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107"/>
      <c r="AI566" s="61"/>
      <c r="AJ566" s="61"/>
      <c r="AK566" s="61"/>
      <c r="AL566" s="6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s="61"/>
      <c r="BW566" s="61"/>
      <c r="BX566" s="61"/>
      <c r="BY566" s="61"/>
      <c r="BZ566" s="61"/>
    </row>
    <row r="567" spans="1:78" ht="12.75" customHeight="1" x14ac:dyDescent="0.2">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c r="AG567" s="61"/>
      <c r="AH567" s="107"/>
      <c r="AI567" s="61"/>
      <c r="AJ567" s="61"/>
      <c r="AK567" s="61"/>
      <c r="AL567" s="61"/>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s="61"/>
      <c r="BW567" s="61"/>
      <c r="BX567" s="61"/>
      <c r="BY567" s="61"/>
      <c r="BZ567" s="61"/>
    </row>
    <row r="568" spans="1:78" ht="12.75" customHeight="1" x14ac:dyDescent="0.2">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c r="AG568" s="61"/>
      <c r="AH568" s="107"/>
      <c r="AI568" s="61"/>
      <c r="AJ568" s="61"/>
      <c r="AK568" s="61"/>
      <c r="AL568" s="61"/>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61"/>
      <c r="BU568" s="61"/>
      <c r="BV568" s="61"/>
      <c r="BW568" s="61"/>
      <c r="BX568" s="61"/>
      <c r="BY568" s="61"/>
      <c r="BZ568" s="61"/>
    </row>
    <row r="569" spans="1:78" ht="12.75" customHeight="1" x14ac:dyDescent="0.2">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c r="AG569" s="61"/>
      <c r="AH569" s="107"/>
      <c r="AI569" s="61"/>
      <c r="AJ569" s="61"/>
      <c r="AK569" s="61"/>
      <c r="AL569" s="61"/>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61"/>
      <c r="BU569" s="61"/>
      <c r="BV569" s="61"/>
      <c r="BW569" s="61"/>
      <c r="BX569" s="61"/>
      <c r="BY569" s="61"/>
      <c r="BZ569" s="61"/>
    </row>
    <row r="570" spans="1:78" ht="12.75" customHeight="1" x14ac:dyDescent="0.2">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c r="AB570" s="61"/>
      <c r="AC570" s="61"/>
      <c r="AD570" s="61"/>
      <c r="AE570" s="61"/>
      <c r="AF570" s="61"/>
      <c r="AG570" s="61"/>
      <c r="AH570" s="107"/>
      <c r="AI570" s="61"/>
      <c r="AJ570" s="61"/>
      <c r="AK570" s="61"/>
      <c r="AL570" s="61"/>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61"/>
      <c r="BT570" s="61"/>
      <c r="BU570" s="61"/>
      <c r="BV570" s="61"/>
      <c r="BW570" s="61"/>
      <c r="BX570" s="61"/>
      <c r="BY570" s="61"/>
      <c r="BZ570" s="61"/>
    </row>
    <row r="571" spans="1:78" ht="12.75" customHeight="1" x14ac:dyDescent="0.2">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c r="AB571" s="61"/>
      <c r="AC571" s="61"/>
      <c r="AD571" s="61"/>
      <c r="AE571" s="61"/>
      <c r="AF571" s="61"/>
      <c r="AG571" s="61"/>
      <c r="AH571" s="107"/>
      <c r="AI571" s="61"/>
      <c r="AJ571" s="61"/>
      <c r="AK571" s="61"/>
      <c r="AL571" s="61"/>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61"/>
      <c r="BT571" s="61"/>
      <c r="BU571" s="61"/>
      <c r="BV571" s="61"/>
      <c r="BW571" s="61"/>
      <c r="BX571" s="61"/>
      <c r="BY571" s="61"/>
      <c r="BZ571" s="61"/>
    </row>
    <row r="572" spans="1:78" ht="12.75" customHeight="1" x14ac:dyDescent="0.2">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c r="AG572" s="61"/>
      <c r="AH572" s="107"/>
      <c r="AI572" s="61"/>
      <c r="AJ572" s="61"/>
      <c r="AK572" s="61"/>
      <c r="AL572" s="61"/>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61"/>
      <c r="BK572" s="61"/>
      <c r="BL572" s="61"/>
      <c r="BM572" s="61"/>
      <c r="BN572" s="61"/>
      <c r="BO572" s="61"/>
      <c r="BP572" s="61"/>
      <c r="BQ572" s="61"/>
      <c r="BR572" s="61"/>
      <c r="BS572" s="61"/>
      <c r="BT572" s="61"/>
      <c r="BU572" s="61"/>
      <c r="BV572" s="61"/>
      <c r="BW572" s="61"/>
      <c r="BX572" s="61"/>
      <c r="BY572" s="61"/>
      <c r="BZ572" s="61"/>
    </row>
    <row r="573" spans="1:78" ht="12.75" customHeight="1" x14ac:dyDescent="0.2">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c r="AB573" s="61"/>
      <c r="AC573" s="61"/>
      <c r="AD573" s="61"/>
      <c r="AE573" s="61"/>
      <c r="AF573" s="61"/>
      <c r="AG573" s="61"/>
      <c r="AH573" s="107"/>
      <c r="AI573" s="61"/>
      <c r="AJ573" s="61"/>
      <c r="AK573" s="61"/>
      <c r="AL573" s="61"/>
      <c r="AM573" s="61"/>
      <c r="AN573" s="61"/>
      <c r="AO573" s="61"/>
      <c r="AP573" s="61"/>
      <c r="AQ573" s="61"/>
      <c r="AR573" s="61"/>
      <c r="AS573" s="61"/>
      <c r="AT573" s="61"/>
      <c r="AU573" s="61"/>
      <c r="AV573" s="61"/>
      <c r="AW573" s="61"/>
      <c r="AX573" s="61"/>
      <c r="AY573" s="61"/>
      <c r="AZ573" s="61"/>
      <c r="BA573" s="61"/>
      <c r="BB573" s="61"/>
      <c r="BC573" s="61"/>
      <c r="BD573" s="61"/>
      <c r="BE573" s="61"/>
      <c r="BF573" s="61"/>
      <c r="BG573" s="61"/>
      <c r="BH573" s="61"/>
      <c r="BI573" s="61"/>
      <c r="BJ573" s="61"/>
      <c r="BK573" s="61"/>
      <c r="BL573" s="61"/>
      <c r="BM573" s="61"/>
      <c r="BN573" s="61"/>
      <c r="BO573" s="61"/>
      <c r="BP573" s="61"/>
      <c r="BQ573" s="61"/>
      <c r="BR573" s="61"/>
      <c r="BS573" s="61"/>
      <c r="BT573" s="61"/>
      <c r="BU573" s="61"/>
      <c r="BV573" s="61"/>
      <c r="BW573" s="61"/>
      <c r="BX573" s="61"/>
      <c r="BY573" s="61"/>
      <c r="BZ573" s="61"/>
    </row>
    <row r="574" spans="1:78" ht="12.75" customHeight="1" x14ac:dyDescent="0.2">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c r="AB574" s="61"/>
      <c r="AC574" s="61"/>
      <c r="AD574" s="61"/>
      <c r="AE574" s="61"/>
      <c r="AF574" s="61"/>
      <c r="AG574" s="61"/>
      <c r="AH574" s="107"/>
      <c r="AI574" s="61"/>
      <c r="AJ574" s="61"/>
      <c r="AK574" s="61"/>
      <c r="AL574" s="61"/>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61"/>
      <c r="BT574" s="61"/>
      <c r="BU574" s="61"/>
      <c r="BV574" s="61"/>
      <c r="BW574" s="61"/>
      <c r="BX574" s="61"/>
      <c r="BY574" s="61"/>
      <c r="BZ574" s="61"/>
    </row>
    <row r="575" spans="1:78" ht="12.75" customHeight="1" x14ac:dyDescent="0.2">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c r="AB575" s="61"/>
      <c r="AC575" s="61"/>
      <c r="AD575" s="61"/>
      <c r="AE575" s="61"/>
      <c r="AF575" s="61"/>
      <c r="AG575" s="61"/>
      <c r="AH575" s="107"/>
      <c r="AI575" s="61"/>
      <c r="AJ575" s="61"/>
      <c r="AK575" s="61"/>
      <c r="AL575" s="61"/>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61"/>
      <c r="BT575" s="61"/>
      <c r="BU575" s="61"/>
      <c r="BV575" s="61"/>
      <c r="BW575" s="61"/>
      <c r="BX575" s="61"/>
      <c r="BY575" s="61"/>
      <c r="BZ575" s="61"/>
    </row>
    <row r="576" spans="1:78" ht="12.75" customHeight="1" x14ac:dyDescent="0.2">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c r="AB576" s="61"/>
      <c r="AC576" s="61"/>
      <c r="AD576" s="61"/>
      <c r="AE576" s="61"/>
      <c r="AF576" s="61"/>
      <c r="AG576" s="61"/>
      <c r="AH576" s="107"/>
      <c r="AI576" s="61"/>
      <c r="AJ576" s="61"/>
      <c r="AK576" s="61"/>
      <c r="AL576" s="61"/>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61"/>
      <c r="BU576" s="61"/>
      <c r="BV576" s="61"/>
      <c r="BW576" s="61"/>
      <c r="BX576" s="61"/>
      <c r="BY576" s="61"/>
      <c r="BZ576" s="61"/>
    </row>
    <row r="577" spans="1:78" ht="12.75" customHeight="1" x14ac:dyDescent="0.2">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c r="AB577" s="61"/>
      <c r="AC577" s="61"/>
      <c r="AD577" s="61"/>
      <c r="AE577" s="61"/>
      <c r="AF577" s="61"/>
      <c r="AG577" s="61"/>
      <c r="AH577" s="107"/>
      <c r="AI577" s="61"/>
      <c r="AJ577" s="61"/>
      <c r="AK577" s="61"/>
      <c r="AL577" s="61"/>
      <c r="AM577" s="61"/>
      <c r="AN577" s="61"/>
      <c r="AO577" s="61"/>
      <c r="AP577" s="61"/>
      <c r="AQ577" s="61"/>
      <c r="AR577" s="61"/>
      <c r="AS577" s="61"/>
      <c r="AT577" s="61"/>
      <c r="AU577" s="61"/>
      <c r="AV577" s="61"/>
      <c r="AW577" s="61"/>
      <c r="AX577" s="61"/>
      <c r="AY577" s="61"/>
      <c r="AZ577" s="61"/>
      <c r="BA577" s="61"/>
      <c r="BB577" s="61"/>
      <c r="BC577" s="61"/>
      <c r="BD577" s="61"/>
      <c r="BE577" s="61"/>
      <c r="BF577" s="61"/>
      <c r="BG577" s="61"/>
      <c r="BH577" s="61"/>
      <c r="BI577" s="61"/>
      <c r="BJ577" s="61"/>
      <c r="BK577" s="61"/>
      <c r="BL577" s="61"/>
      <c r="BM577" s="61"/>
      <c r="BN577" s="61"/>
      <c r="BO577" s="61"/>
      <c r="BP577" s="61"/>
      <c r="BQ577" s="61"/>
      <c r="BR577" s="61"/>
      <c r="BS577" s="61"/>
      <c r="BT577" s="61"/>
      <c r="BU577" s="61"/>
      <c r="BV577" s="61"/>
      <c r="BW577" s="61"/>
      <c r="BX577" s="61"/>
      <c r="BY577" s="61"/>
      <c r="BZ577" s="61"/>
    </row>
    <row r="578" spans="1:78" ht="12.75" customHeight="1" x14ac:dyDescent="0.2">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c r="AB578" s="61"/>
      <c r="AC578" s="61"/>
      <c r="AD578" s="61"/>
      <c r="AE578" s="61"/>
      <c r="AF578" s="61"/>
      <c r="AG578" s="61"/>
      <c r="AH578" s="107"/>
      <c r="AI578" s="61"/>
      <c r="AJ578" s="61"/>
      <c r="AK578" s="61"/>
      <c r="AL578" s="61"/>
      <c r="AM578" s="61"/>
      <c r="AN578" s="61"/>
      <c r="AO578" s="61"/>
      <c r="AP578" s="61"/>
      <c r="AQ578" s="61"/>
      <c r="AR578" s="61"/>
      <c r="AS578" s="61"/>
      <c r="AT578" s="61"/>
      <c r="AU578" s="61"/>
      <c r="AV578" s="61"/>
      <c r="AW578" s="61"/>
      <c r="AX578" s="61"/>
      <c r="AY578" s="61"/>
      <c r="AZ578" s="61"/>
      <c r="BA578" s="61"/>
      <c r="BB578" s="61"/>
      <c r="BC578" s="61"/>
      <c r="BD578" s="61"/>
      <c r="BE578" s="61"/>
      <c r="BF578" s="61"/>
      <c r="BG578" s="61"/>
      <c r="BH578" s="61"/>
      <c r="BI578" s="61"/>
      <c r="BJ578" s="61"/>
      <c r="BK578" s="61"/>
      <c r="BL578" s="61"/>
      <c r="BM578" s="61"/>
      <c r="BN578" s="61"/>
      <c r="BO578" s="61"/>
      <c r="BP578" s="61"/>
      <c r="BQ578" s="61"/>
      <c r="BR578" s="61"/>
      <c r="BS578" s="61"/>
      <c r="BT578" s="61"/>
      <c r="BU578" s="61"/>
      <c r="BV578" s="61"/>
      <c r="BW578" s="61"/>
      <c r="BX578" s="61"/>
      <c r="BY578" s="61"/>
      <c r="BZ578" s="61"/>
    </row>
    <row r="579" spans="1:78" ht="12.75" customHeight="1" x14ac:dyDescent="0.2">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c r="AB579" s="61"/>
      <c r="AC579" s="61"/>
      <c r="AD579" s="61"/>
      <c r="AE579" s="61"/>
      <c r="AF579" s="61"/>
      <c r="AG579" s="61"/>
      <c r="AH579" s="107"/>
      <c r="AI579" s="61"/>
      <c r="AJ579" s="61"/>
      <c r="AK579" s="61"/>
      <c r="AL579" s="61"/>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61"/>
      <c r="BT579" s="61"/>
      <c r="BU579" s="61"/>
      <c r="BV579" s="61"/>
      <c r="BW579" s="61"/>
      <c r="BX579" s="61"/>
      <c r="BY579" s="61"/>
      <c r="BZ579" s="61"/>
    </row>
    <row r="580" spans="1:78" ht="12.75" customHeight="1" x14ac:dyDescent="0.2">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c r="AC580" s="61"/>
      <c r="AD580" s="61"/>
      <c r="AE580" s="61"/>
      <c r="AF580" s="61"/>
      <c r="AG580" s="61"/>
      <c r="AH580" s="107"/>
      <c r="AI580" s="61"/>
      <c r="AJ580" s="61"/>
      <c r="AK580" s="61"/>
      <c r="AL580" s="61"/>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61"/>
      <c r="BU580" s="61"/>
      <c r="BV580" s="61"/>
      <c r="BW580" s="61"/>
      <c r="BX580" s="61"/>
      <c r="BY580" s="61"/>
      <c r="BZ580" s="61"/>
    </row>
    <row r="581" spans="1:78" ht="12.75" customHeight="1" x14ac:dyDescent="0.2">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c r="AC581" s="61"/>
      <c r="AD581" s="61"/>
      <c r="AE581" s="61"/>
      <c r="AF581" s="61"/>
      <c r="AG581" s="61"/>
      <c r="AH581" s="107"/>
      <c r="AI581" s="61"/>
      <c r="AJ581" s="61"/>
      <c r="AK581" s="61"/>
      <c r="AL581" s="61"/>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61"/>
      <c r="BU581" s="61"/>
      <c r="BV581" s="61"/>
      <c r="BW581" s="61"/>
      <c r="BX581" s="61"/>
      <c r="BY581" s="61"/>
      <c r="BZ581" s="61"/>
    </row>
    <row r="582" spans="1:78" ht="12.75" customHeight="1" x14ac:dyDescent="0.2">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107"/>
      <c r="AI582" s="61"/>
      <c r="AJ582" s="61"/>
      <c r="AK582" s="61"/>
      <c r="AL582" s="6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61"/>
      <c r="BT582" s="61"/>
      <c r="BU582" s="61"/>
      <c r="BV582" s="61"/>
      <c r="BW582" s="61"/>
      <c r="BX582" s="61"/>
      <c r="BY582" s="61"/>
      <c r="BZ582" s="61"/>
    </row>
    <row r="583" spans="1:78" ht="12.75" customHeight="1" x14ac:dyDescent="0.2">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c r="AB583" s="61"/>
      <c r="AC583" s="61"/>
      <c r="AD583" s="61"/>
      <c r="AE583" s="61"/>
      <c r="AF583" s="61"/>
      <c r="AG583" s="61"/>
      <c r="AH583" s="107"/>
      <c r="AI583" s="61"/>
      <c r="AJ583" s="61"/>
      <c r="AK583" s="61"/>
      <c r="AL583" s="61"/>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61"/>
      <c r="BU583" s="61"/>
      <c r="BV583" s="61"/>
      <c r="BW583" s="61"/>
      <c r="BX583" s="61"/>
      <c r="BY583" s="61"/>
      <c r="BZ583" s="61"/>
    </row>
    <row r="584" spans="1:78" ht="12.75" customHeight="1" x14ac:dyDescent="0.2">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c r="AB584" s="61"/>
      <c r="AC584" s="61"/>
      <c r="AD584" s="61"/>
      <c r="AE584" s="61"/>
      <c r="AF584" s="61"/>
      <c r="AG584" s="61"/>
      <c r="AH584" s="107"/>
      <c r="AI584" s="61"/>
      <c r="AJ584" s="61"/>
      <c r="AK584" s="61"/>
      <c r="AL584" s="61"/>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61"/>
      <c r="BT584" s="61"/>
      <c r="BU584" s="61"/>
      <c r="BV584" s="61"/>
      <c r="BW584" s="61"/>
      <c r="BX584" s="61"/>
      <c r="BY584" s="61"/>
      <c r="BZ584" s="61"/>
    </row>
    <row r="585" spans="1:78" ht="12.75" customHeight="1" x14ac:dyDescent="0.2">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c r="AB585" s="61"/>
      <c r="AC585" s="61"/>
      <c r="AD585" s="61"/>
      <c r="AE585" s="61"/>
      <c r="AF585" s="61"/>
      <c r="AG585" s="61"/>
      <c r="AH585" s="107"/>
      <c r="AI585" s="61"/>
      <c r="AJ585" s="61"/>
      <c r="AK585" s="61"/>
      <c r="AL585" s="61"/>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61"/>
      <c r="BT585" s="61"/>
      <c r="BU585" s="61"/>
      <c r="BV585" s="61"/>
      <c r="BW585" s="61"/>
      <c r="BX585" s="61"/>
      <c r="BY585" s="61"/>
      <c r="BZ585" s="61"/>
    </row>
    <row r="586" spans="1:78" ht="12.75" customHeight="1" x14ac:dyDescent="0.2">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c r="AB586" s="61"/>
      <c r="AC586" s="61"/>
      <c r="AD586" s="61"/>
      <c r="AE586" s="61"/>
      <c r="AF586" s="61"/>
      <c r="AG586" s="61"/>
      <c r="AH586" s="107"/>
      <c r="AI586" s="61"/>
      <c r="AJ586" s="61"/>
      <c r="AK586" s="61"/>
      <c r="AL586" s="61"/>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61"/>
      <c r="BT586" s="61"/>
      <c r="BU586" s="61"/>
      <c r="BV586" s="61"/>
      <c r="BW586" s="61"/>
      <c r="BX586" s="61"/>
      <c r="BY586" s="61"/>
      <c r="BZ586" s="61"/>
    </row>
    <row r="587" spans="1:78" ht="12.75" customHeight="1" x14ac:dyDescent="0.2">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c r="AC587" s="61"/>
      <c r="AD587" s="61"/>
      <c r="AE587" s="61"/>
      <c r="AF587" s="61"/>
      <c r="AG587" s="61"/>
      <c r="AH587" s="107"/>
      <c r="AI587" s="61"/>
      <c r="AJ587" s="61"/>
      <c r="AK587" s="61"/>
      <c r="AL587" s="61"/>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61"/>
      <c r="BT587" s="61"/>
      <c r="BU587" s="61"/>
      <c r="BV587" s="61"/>
      <c r="BW587" s="61"/>
      <c r="BX587" s="61"/>
      <c r="BY587" s="61"/>
      <c r="BZ587" s="61"/>
    </row>
    <row r="588" spans="1:78" ht="12.75" customHeight="1" x14ac:dyDescent="0.2">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c r="AB588" s="61"/>
      <c r="AC588" s="61"/>
      <c r="AD588" s="61"/>
      <c r="AE588" s="61"/>
      <c r="AF588" s="61"/>
      <c r="AG588" s="61"/>
      <c r="AH588" s="107"/>
      <c r="AI588" s="61"/>
      <c r="AJ588" s="61"/>
      <c r="AK588" s="61"/>
      <c r="AL588" s="61"/>
      <c r="AM588" s="61"/>
      <c r="AN588" s="61"/>
      <c r="AO588" s="61"/>
      <c r="AP588" s="61"/>
      <c r="AQ588" s="61"/>
      <c r="AR588" s="61"/>
      <c r="AS588" s="61"/>
      <c r="AT588" s="61"/>
      <c r="AU588" s="61"/>
      <c r="AV588" s="61"/>
      <c r="AW588" s="61"/>
      <c r="AX588" s="61"/>
      <c r="AY588" s="61"/>
      <c r="AZ588" s="61"/>
      <c r="BA588" s="61"/>
      <c r="BB588" s="61"/>
      <c r="BC588" s="61"/>
      <c r="BD588" s="61"/>
      <c r="BE588" s="61"/>
      <c r="BF588" s="61"/>
      <c r="BG588" s="61"/>
      <c r="BH588" s="61"/>
      <c r="BI588" s="61"/>
      <c r="BJ588" s="61"/>
      <c r="BK588" s="61"/>
      <c r="BL588" s="61"/>
      <c r="BM588" s="61"/>
      <c r="BN588" s="61"/>
      <c r="BO588" s="61"/>
      <c r="BP588" s="61"/>
      <c r="BQ588" s="61"/>
      <c r="BR588" s="61"/>
      <c r="BS588" s="61"/>
      <c r="BT588" s="61"/>
      <c r="BU588" s="61"/>
      <c r="BV588" s="61"/>
      <c r="BW588" s="61"/>
      <c r="BX588" s="61"/>
      <c r="BY588" s="61"/>
      <c r="BZ588" s="61"/>
    </row>
    <row r="589" spans="1:78" ht="12.75" customHeight="1" x14ac:dyDescent="0.2">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c r="AB589" s="61"/>
      <c r="AC589" s="61"/>
      <c r="AD589" s="61"/>
      <c r="AE589" s="61"/>
      <c r="AF589" s="61"/>
      <c r="AG589" s="61"/>
      <c r="AH589" s="107"/>
      <c r="AI589" s="61"/>
      <c r="AJ589" s="61"/>
      <c r="AK589" s="61"/>
      <c r="AL589" s="61"/>
      <c r="AM589" s="61"/>
      <c r="AN589" s="61"/>
      <c r="AO589" s="61"/>
      <c r="AP589" s="61"/>
      <c r="AQ589" s="61"/>
      <c r="AR589" s="61"/>
      <c r="AS589" s="61"/>
      <c r="AT589" s="61"/>
      <c r="AU589" s="61"/>
      <c r="AV589" s="61"/>
      <c r="AW589" s="61"/>
      <c r="AX589" s="61"/>
      <c r="AY589" s="61"/>
      <c r="AZ589" s="61"/>
      <c r="BA589" s="61"/>
      <c r="BB589" s="61"/>
      <c r="BC589" s="61"/>
      <c r="BD589" s="61"/>
      <c r="BE589" s="61"/>
      <c r="BF589" s="61"/>
      <c r="BG589" s="61"/>
      <c r="BH589" s="61"/>
      <c r="BI589" s="61"/>
      <c r="BJ589" s="61"/>
      <c r="BK589" s="61"/>
      <c r="BL589" s="61"/>
      <c r="BM589" s="61"/>
      <c r="BN589" s="61"/>
      <c r="BO589" s="61"/>
      <c r="BP589" s="61"/>
      <c r="BQ589" s="61"/>
      <c r="BR589" s="61"/>
      <c r="BS589" s="61"/>
      <c r="BT589" s="61"/>
      <c r="BU589" s="61"/>
      <c r="BV589" s="61"/>
      <c r="BW589" s="61"/>
      <c r="BX589" s="61"/>
      <c r="BY589" s="61"/>
      <c r="BZ589" s="61"/>
    </row>
    <row r="590" spans="1:78" ht="12.75" customHeight="1" x14ac:dyDescent="0.2">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c r="AB590" s="61"/>
      <c r="AC590" s="61"/>
      <c r="AD590" s="61"/>
      <c r="AE590" s="61"/>
      <c r="AF590" s="61"/>
      <c r="AG590" s="61"/>
      <c r="AH590" s="107"/>
      <c r="AI590" s="61"/>
      <c r="AJ590" s="61"/>
      <c r="AK590" s="61"/>
      <c r="AL590" s="61"/>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61"/>
      <c r="BT590" s="61"/>
      <c r="BU590" s="61"/>
      <c r="BV590" s="61"/>
      <c r="BW590" s="61"/>
      <c r="BX590" s="61"/>
      <c r="BY590" s="61"/>
      <c r="BZ590" s="61"/>
    </row>
    <row r="591" spans="1:78" ht="12.75" customHeight="1" x14ac:dyDescent="0.2">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c r="AC591" s="61"/>
      <c r="AD591" s="61"/>
      <c r="AE591" s="61"/>
      <c r="AF591" s="61"/>
      <c r="AG591" s="61"/>
      <c r="AH591" s="107"/>
      <c r="AI591" s="61"/>
      <c r="AJ591" s="61"/>
      <c r="AK591" s="61"/>
      <c r="AL591" s="61"/>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61"/>
      <c r="BT591" s="61"/>
      <c r="BU591" s="61"/>
      <c r="BV591" s="61"/>
      <c r="BW591" s="61"/>
      <c r="BX591" s="61"/>
      <c r="BY591" s="61"/>
      <c r="BZ591" s="61"/>
    </row>
    <row r="592" spans="1:78" ht="12.75" customHeight="1" x14ac:dyDescent="0.2">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c r="AB592" s="61"/>
      <c r="AC592" s="61"/>
      <c r="AD592" s="61"/>
      <c r="AE592" s="61"/>
      <c r="AF592" s="61"/>
      <c r="AG592" s="61"/>
      <c r="AH592" s="107"/>
      <c r="AI592" s="61"/>
      <c r="AJ592" s="61"/>
      <c r="AK592" s="61"/>
      <c r="AL592" s="61"/>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61"/>
      <c r="BT592" s="61"/>
      <c r="BU592" s="61"/>
      <c r="BV592" s="61"/>
      <c r="BW592" s="61"/>
      <c r="BX592" s="61"/>
      <c r="BY592" s="61"/>
      <c r="BZ592" s="61"/>
    </row>
    <row r="593" spans="1:78" ht="12.75" customHeight="1" x14ac:dyDescent="0.2">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c r="AB593" s="61"/>
      <c r="AC593" s="61"/>
      <c r="AD593" s="61"/>
      <c r="AE593" s="61"/>
      <c r="AF593" s="61"/>
      <c r="AG593" s="61"/>
      <c r="AH593" s="107"/>
      <c r="AI593" s="61"/>
      <c r="AJ593" s="61"/>
      <c r="AK593" s="61"/>
      <c r="AL593" s="61"/>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61"/>
      <c r="BT593" s="61"/>
      <c r="BU593" s="61"/>
      <c r="BV593" s="61"/>
      <c r="BW593" s="61"/>
      <c r="BX593" s="61"/>
      <c r="BY593" s="61"/>
      <c r="BZ593" s="61"/>
    </row>
    <row r="594" spans="1:78" ht="12.75" customHeight="1" x14ac:dyDescent="0.2">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c r="AB594" s="61"/>
      <c r="AC594" s="61"/>
      <c r="AD594" s="61"/>
      <c r="AE594" s="61"/>
      <c r="AF594" s="61"/>
      <c r="AG594" s="61"/>
      <c r="AH594" s="107"/>
      <c r="AI594" s="61"/>
      <c r="AJ594" s="61"/>
      <c r="AK594" s="61"/>
      <c r="AL594" s="61"/>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61"/>
      <c r="BT594" s="61"/>
      <c r="BU594" s="61"/>
      <c r="BV594" s="61"/>
      <c r="BW594" s="61"/>
      <c r="BX594" s="61"/>
      <c r="BY594" s="61"/>
      <c r="BZ594" s="61"/>
    </row>
    <row r="595" spans="1:78" ht="12.75" customHeight="1" x14ac:dyDescent="0.2">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c r="AB595" s="61"/>
      <c r="AC595" s="61"/>
      <c r="AD595" s="61"/>
      <c r="AE595" s="61"/>
      <c r="AF595" s="61"/>
      <c r="AG595" s="61"/>
      <c r="AH595" s="107"/>
      <c r="AI595" s="61"/>
      <c r="AJ595" s="61"/>
      <c r="AK595" s="61"/>
      <c r="AL595" s="61"/>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61"/>
      <c r="BT595" s="61"/>
      <c r="BU595" s="61"/>
      <c r="BV595" s="61"/>
      <c r="BW595" s="61"/>
      <c r="BX595" s="61"/>
      <c r="BY595" s="61"/>
      <c r="BZ595" s="61"/>
    </row>
    <row r="596" spans="1:78" ht="12.75" customHeight="1" x14ac:dyDescent="0.2">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c r="AB596" s="61"/>
      <c r="AC596" s="61"/>
      <c r="AD596" s="61"/>
      <c r="AE596" s="61"/>
      <c r="AF596" s="61"/>
      <c r="AG596" s="61"/>
      <c r="AH596" s="107"/>
      <c r="AI596" s="61"/>
      <c r="AJ596" s="61"/>
      <c r="AK596" s="61"/>
      <c r="AL596" s="61"/>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61"/>
      <c r="BT596" s="61"/>
      <c r="BU596" s="61"/>
      <c r="BV596" s="61"/>
      <c r="BW596" s="61"/>
      <c r="BX596" s="61"/>
      <c r="BY596" s="61"/>
      <c r="BZ596" s="61"/>
    </row>
    <row r="597" spans="1:78" ht="12.75" customHeight="1" x14ac:dyDescent="0.2">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c r="AB597" s="61"/>
      <c r="AC597" s="61"/>
      <c r="AD597" s="61"/>
      <c r="AE597" s="61"/>
      <c r="AF597" s="61"/>
      <c r="AG597" s="61"/>
      <c r="AH597" s="107"/>
      <c r="AI597" s="61"/>
      <c r="AJ597" s="61"/>
      <c r="AK597" s="61"/>
      <c r="AL597" s="61"/>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61"/>
      <c r="BT597" s="61"/>
      <c r="BU597" s="61"/>
      <c r="BV597" s="61"/>
      <c r="BW597" s="61"/>
      <c r="BX597" s="61"/>
      <c r="BY597" s="61"/>
      <c r="BZ597" s="61"/>
    </row>
    <row r="598" spans="1:78" ht="12.75" customHeight="1" x14ac:dyDescent="0.2">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c r="AB598" s="61"/>
      <c r="AC598" s="61"/>
      <c r="AD598" s="61"/>
      <c r="AE598" s="61"/>
      <c r="AF598" s="61"/>
      <c r="AG598" s="61"/>
      <c r="AH598" s="107"/>
      <c r="AI598" s="61"/>
      <c r="AJ598" s="61"/>
      <c r="AK598" s="61"/>
      <c r="AL598" s="61"/>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61"/>
      <c r="BT598" s="61"/>
      <c r="BU598" s="61"/>
      <c r="BV598" s="61"/>
      <c r="BW598" s="61"/>
      <c r="BX598" s="61"/>
      <c r="BY598" s="61"/>
      <c r="BZ598" s="61"/>
    </row>
    <row r="599" spans="1:78" ht="12.75" customHeight="1" x14ac:dyDescent="0.2">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c r="AC599" s="61"/>
      <c r="AD599" s="61"/>
      <c r="AE599" s="61"/>
      <c r="AF599" s="61"/>
      <c r="AG599" s="61"/>
      <c r="AH599" s="107"/>
      <c r="AI599" s="61"/>
      <c r="AJ599" s="61"/>
      <c r="AK599" s="61"/>
      <c r="AL599" s="61"/>
      <c r="AM599" s="61"/>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61"/>
      <c r="BT599" s="61"/>
      <c r="BU599" s="61"/>
      <c r="BV599" s="61"/>
      <c r="BW599" s="61"/>
      <c r="BX599" s="61"/>
      <c r="BY599" s="61"/>
      <c r="BZ599" s="61"/>
    </row>
    <row r="600" spans="1:78" ht="12.75" customHeight="1" x14ac:dyDescent="0.2">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c r="AB600" s="61"/>
      <c r="AC600" s="61"/>
      <c r="AD600" s="61"/>
      <c r="AE600" s="61"/>
      <c r="AF600" s="61"/>
      <c r="AG600" s="61"/>
      <c r="AH600" s="107"/>
      <c r="AI600" s="61"/>
      <c r="AJ600" s="61"/>
      <c r="AK600" s="61"/>
      <c r="AL600" s="61"/>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c r="BO600" s="61"/>
      <c r="BP600" s="61"/>
      <c r="BQ600" s="61"/>
      <c r="BR600" s="61"/>
      <c r="BS600" s="61"/>
      <c r="BT600" s="61"/>
      <c r="BU600" s="61"/>
      <c r="BV600" s="61"/>
      <c r="BW600" s="61"/>
      <c r="BX600" s="61"/>
      <c r="BY600" s="61"/>
      <c r="BZ600" s="61"/>
    </row>
    <row r="601" spans="1:78" ht="12.75" customHeight="1" x14ac:dyDescent="0.2">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c r="AB601" s="61"/>
      <c r="AC601" s="61"/>
      <c r="AD601" s="61"/>
      <c r="AE601" s="61"/>
      <c r="AF601" s="61"/>
      <c r="AG601" s="61"/>
      <c r="AH601" s="107"/>
      <c r="AI601" s="61"/>
      <c r="AJ601" s="61"/>
      <c r="AK601" s="61"/>
      <c r="AL601" s="61"/>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61"/>
      <c r="BO601" s="61"/>
      <c r="BP601" s="61"/>
      <c r="BQ601" s="61"/>
      <c r="BR601" s="61"/>
      <c r="BS601" s="61"/>
      <c r="BT601" s="61"/>
      <c r="BU601" s="61"/>
      <c r="BV601" s="61"/>
      <c r="BW601" s="61"/>
      <c r="BX601" s="61"/>
      <c r="BY601" s="61"/>
      <c r="BZ601" s="61"/>
    </row>
    <row r="602" spans="1:78" ht="12.75" customHeight="1" x14ac:dyDescent="0.2">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c r="AB602" s="61"/>
      <c r="AC602" s="61"/>
      <c r="AD602" s="61"/>
      <c r="AE602" s="61"/>
      <c r="AF602" s="61"/>
      <c r="AG602" s="61"/>
      <c r="AH602" s="107"/>
      <c r="AI602" s="61"/>
      <c r="AJ602" s="61"/>
      <c r="AK602" s="61"/>
      <c r="AL602" s="61"/>
      <c r="AM602" s="61"/>
      <c r="AN602" s="61"/>
      <c r="AO602" s="61"/>
      <c r="AP602" s="61"/>
      <c r="AQ602" s="61"/>
      <c r="AR602" s="61"/>
      <c r="AS602" s="61"/>
      <c r="AT602" s="61"/>
      <c r="AU602" s="61"/>
      <c r="AV602" s="61"/>
      <c r="AW602" s="61"/>
      <c r="AX602" s="61"/>
      <c r="AY602" s="61"/>
      <c r="AZ602" s="61"/>
      <c r="BA602" s="61"/>
      <c r="BB602" s="61"/>
      <c r="BC602" s="61"/>
      <c r="BD602" s="61"/>
      <c r="BE602" s="61"/>
      <c r="BF602" s="61"/>
      <c r="BG602" s="61"/>
      <c r="BH602" s="61"/>
      <c r="BI602" s="61"/>
      <c r="BJ602" s="61"/>
      <c r="BK602" s="61"/>
      <c r="BL602" s="61"/>
      <c r="BM602" s="61"/>
      <c r="BN602" s="61"/>
      <c r="BO602" s="61"/>
      <c r="BP602" s="61"/>
      <c r="BQ602" s="61"/>
      <c r="BR602" s="61"/>
      <c r="BS602" s="61"/>
      <c r="BT602" s="61"/>
      <c r="BU602" s="61"/>
      <c r="BV602" s="61"/>
      <c r="BW602" s="61"/>
      <c r="BX602" s="61"/>
      <c r="BY602" s="61"/>
      <c r="BZ602" s="61"/>
    </row>
    <row r="603" spans="1:78" ht="12.75" customHeight="1" x14ac:dyDescent="0.2">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c r="AB603" s="61"/>
      <c r="AC603" s="61"/>
      <c r="AD603" s="61"/>
      <c r="AE603" s="61"/>
      <c r="AF603" s="61"/>
      <c r="AG603" s="61"/>
      <c r="AH603" s="107"/>
      <c r="AI603" s="61"/>
      <c r="AJ603" s="61"/>
      <c r="AK603" s="61"/>
      <c r="AL603" s="61"/>
      <c r="AM603" s="61"/>
      <c r="AN603" s="61"/>
      <c r="AO603" s="61"/>
      <c r="AP603" s="61"/>
      <c r="AQ603" s="61"/>
      <c r="AR603" s="61"/>
      <c r="AS603" s="61"/>
      <c r="AT603" s="61"/>
      <c r="AU603" s="61"/>
      <c r="AV603" s="61"/>
      <c r="AW603" s="61"/>
      <c r="AX603" s="61"/>
      <c r="AY603" s="61"/>
      <c r="AZ603" s="61"/>
      <c r="BA603" s="61"/>
      <c r="BB603" s="61"/>
      <c r="BC603" s="61"/>
      <c r="BD603" s="61"/>
      <c r="BE603" s="61"/>
      <c r="BF603" s="61"/>
      <c r="BG603" s="61"/>
      <c r="BH603" s="61"/>
      <c r="BI603" s="61"/>
      <c r="BJ603" s="61"/>
      <c r="BK603" s="61"/>
      <c r="BL603" s="61"/>
      <c r="BM603" s="61"/>
      <c r="BN603" s="61"/>
      <c r="BO603" s="61"/>
      <c r="BP603" s="61"/>
      <c r="BQ603" s="61"/>
      <c r="BR603" s="61"/>
      <c r="BS603" s="61"/>
      <c r="BT603" s="61"/>
      <c r="BU603" s="61"/>
      <c r="BV603" s="61"/>
      <c r="BW603" s="61"/>
      <c r="BX603" s="61"/>
      <c r="BY603" s="61"/>
      <c r="BZ603" s="61"/>
    </row>
    <row r="604" spans="1:78" ht="12.75" customHeight="1" x14ac:dyDescent="0.2">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c r="AB604" s="61"/>
      <c r="AC604" s="61"/>
      <c r="AD604" s="61"/>
      <c r="AE604" s="61"/>
      <c r="AF604" s="61"/>
      <c r="AG604" s="61"/>
      <c r="AH604" s="107"/>
      <c r="AI604" s="61"/>
      <c r="AJ604" s="61"/>
      <c r="AK604" s="61"/>
      <c r="AL604" s="61"/>
      <c r="AM604" s="61"/>
      <c r="AN604" s="61"/>
      <c r="AO604" s="61"/>
      <c r="AP604" s="61"/>
      <c r="AQ604" s="61"/>
      <c r="AR604" s="61"/>
      <c r="AS604" s="61"/>
      <c r="AT604" s="61"/>
      <c r="AU604" s="61"/>
      <c r="AV604" s="61"/>
      <c r="AW604" s="61"/>
      <c r="AX604" s="61"/>
      <c r="AY604" s="61"/>
      <c r="AZ604" s="61"/>
      <c r="BA604" s="61"/>
      <c r="BB604" s="61"/>
      <c r="BC604" s="61"/>
      <c r="BD604" s="61"/>
      <c r="BE604" s="61"/>
      <c r="BF604" s="61"/>
      <c r="BG604" s="61"/>
      <c r="BH604" s="61"/>
      <c r="BI604" s="61"/>
      <c r="BJ604" s="61"/>
      <c r="BK604" s="61"/>
      <c r="BL604" s="61"/>
      <c r="BM604" s="61"/>
      <c r="BN604" s="61"/>
      <c r="BO604" s="61"/>
      <c r="BP604" s="61"/>
      <c r="BQ604" s="61"/>
      <c r="BR604" s="61"/>
      <c r="BS604" s="61"/>
      <c r="BT604" s="61"/>
      <c r="BU604" s="61"/>
      <c r="BV604" s="61"/>
      <c r="BW604" s="61"/>
      <c r="BX604" s="61"/>
      <c r="BY604" s="61"/>
      <c r="BZ604" s="61"/>
    </row>
    <row r="605" spans="1:78" ht="12.75" customHeight="1" x14ac:dyDescent="0.2">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107"/>
      <c r="AI605" s="61"/>
      <c r="AJ605" s="61"/>
      <c r="AK605" s="61"/>
      <c r="AL605" s="61"/>
      <c r="AM605" s="61"/>
      <c r="AN605" s="61"/>
      <c r="AO605" s="61"/>
      <c r="AP605" s="61"/>
      <c r="AQ605" s="61"/>
      <c r="AR605" s="61"/>
      <c r="AS605" s="61"/>
      <c r="AT605" s="61"/>
      <c r="AU605" s="61"/>
      <c r="AV605" s="61"/>
      <c r="AW605" s="61"/>
      <c r="AX605" s="61"/>
      <c r="AY605" s="61"/>
      <c r="AZ605" s="61"/>
      <c r="BA605" s="61"/>
      <c r="BB605" s="61"/>
      <c r="BC605" s="61"/>
      <c r="BD605" s="61"/>
      <c r="BE605" s="61"/>
      <c r="BF605" s="61"/>
      <c r="BG605" s="61"/>
      <c r="BH605" s="61"/>
      <c r="BI605" s="61"/>
      <c r="BJ605" s="61"/>
      <c r="BK605" s="61"/>
      <c r="BL605" s="61"/>
      <c r="BM605" s="61"/>
      <c r="BN605" s="61"/>
      <c r="BO605" s="61"/>
      <c r="BP605" s="61"/>
      <c r="BQ605" s="61"/>
      <c r="BR605" s="61"/>
      <c r="BS605" s="61"/>
      <c r="BT605" s="61"/>
      <c r="BU605" s="61"/>
      <c r="BV605" s="61"/>
      <c r="BW605" s="61"/>
      <c r="BX605" s="61"/>
      <c r="BY605" s="61"/>
      <c r="BZ605" s="61"/>
    </row>
    <row r="606" spans="1:78" ht="12.75" customHeight="1" x14ac:dyDescent="0.2">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107"/>
      <c r="AI606" s="61"/>
      <c r="AJ606" s="61"/>
      <c r="AK606" s="61"/>
      <c r="AL606" s="61"/>
      <c r="AM606" s="61"/>
      <c r="AN606" s="61"/>
      <c r="AO606" s="61"/>
      <c r="AP606" s="61"/>
      <c r="AQ606" s="61"/>
      <c r="AR606" s="61"/>
      <c r="AS606" s="61"/>
      <c r="AT606" s="61"/>
      <c r="AU606" s="61"/>
      <c r="AV606" s="61"/>
      <c r="AW606" s="61"/>
      <c r="AX606" s="61"/>
      <c r="AY606" s="61"/>
      <c r="AZ606" s="61"/>
      <c r="BA606" s="61"/>
      <c r="BB606" s="61"/>
      <c r="BC606" s="61"/>
      <c r="BD606" s="61"/>
      <c r="BE606" s="61"/>
      <c r="BF606" s="61"/>
      <c r="BG606" s="61"/>
      <c r="BH606" s="61"/>
      <c r="BI606" s="61"/>
      <c r="BJ606" s="61"/>
      <c r="BK606" s="61"/>
      <c r="BL606" s="61"/>
      <c r="BM606" s="61"/>
      <c r="BN606" s="61"/>
      <c r="BO606" s="61"/>
      <c r="BP606" s="61"/>
      <c r="BQ606" s="61"/>
      <c r="BR606" s="61"/>
      <c r="BS606" s="61"/>
      <c r="BT606" s="61"/>
      <c r="BU606" s="61"/>
      <c r="BV606" s="61"/>
      <c r="BW606" s="61"/>
      <c r="BX606" s="61"/>
      <c r="BY606" s="61"/>
      <c r="BZ606" s="61"/>
    </row>
    <row r="607" spans="1:78" ht="12.75" customHeight="1" x14ac:dyDescent="0.2">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107"/>
      <c r="AI607" s="61"/>
      <c r="AJ607" s="61"/>
      <c r="AK607" s="61"/>
      <c r="AL607" s="61"/>
      <c r="AM607" s="61"/>
      <c r="AN607" s="61"/>
      <c r="AO607" s="61"/>
      <c r="AP607" s="61"/>
      <c r="AQ607" s="61"/>
      <c r="AR607" s="61"/>
      <c r="AS607" s="61"/>
      <c r="AT607" s="61"/>
      <c r="AU607" s="61"/>
      <c r="AV607" s="61"/>
      <c r="AW607" s="61"/>
      <c r="AX607" s="61"/>
      <c r="AY607" s="61"/>
      <c r="AZ607" s="61"/>
      <c r="BA607" s="61"/>
      <c r="BB607" s="61"/>
      <c r="BC607" s="61"/>
      <c r="BD607" s="61"/>
      <c r="BE607" s="61"/>
      <c r="BF607" s="61"/>
      <c r="BG607" s="61"/>
      <c r="BH607" s="61"/>
      <c r="BI607" s="61"/>
      <c r="BJ607" s="61"/>
      <c r="BK607" s="61"/>
      <c r="BL607" s="61"/>
      <c r="BM607" s="61"/>
      <c r="BN607" s="61"/>
      <c r="BO607" s="61"/>
      <c r="BP607" s="61"/>
      <c r="BQ607" s="61"/>
      <c r="BR607" s="61"/>
      <c r="BS607" s="61"/>
      <c r="BT607" s="61"/>
      <c r="BU607" s="61"/>
      <c r="BV607" s="61"/>
      <c r="BW607" s="61"/>
      <c r="BX607" s="61"/>
      <c r="BY607" s="61"/>
      <c r="BZ607" s="61"/>
    </row>
    <row r="608" spans="1:78" ht="12.75" customHeight="1" x14ac:dyDescent="0.2">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107"/>
      <c r="AI608" s="61"/>
      <c r="AJ608" s="61"/>
      <c r="AK608" s="61"/>
      <c r="AL608" s="61"/>
      <c r="AM608" s="61"/>
      <c r="AN608" s="61"/>
      <c r="AO608" s="61"/>
      <c r="AP608" s="61"/>
      <c r="AQ608" s="61"/>
      <c r="AR608" s="61"/>
      <c r="AS608" s="61"/>
      <c r="AT608" s="61"/>
      <c r="AU608" s="61"/>
      <c r="AV608" s="61"/>
      <c r="AW608" s="61"/>
      <c r="AX608" s="61"/>
      <c r="AY608" s="61"/>
      <c r="AZ608" s="61"/>
      <c r="BA608" s="61"/>
      <c r="BB608" s="61"/>
      <c r="BC608" s="61"/>
      <c r="BD608" s="61"/>
      <c r="BE608" s="61"/>
      <c r="BF608" s="61"/>
      <c r="BG608" s="61"/>
      <c r="BH608" s="61"/>
      <c r="BI608" s="61"/>
      <c r="BJ608" s="61"/>
      <c r="BK608" s="61"/>
      <c r="BL608" s="61"/>
      <c r="BM608" s="61"/>
      <c r="BN608" s="61"/>
      <c r="BO608" s="61"/>
      <c r="BP608" s="61"/>
      <c r="BQ608" s="61"/>
      <c r="BR608" s="61"/>
      <c r="BS608" s="61"/>
      <c r="BT608" s="61"/>
      <c r="BU608" s="61"/>
      <c r="BV608" s="61"/>
      <c r="BW608" s="61"/>
      <c r="BX608" s="61"/>
      <c r="BY608" s="61"/>
      <c r="BZ608" s="61"/>
    </row>
    <row r="609" spans="1:78" ht="12.75" customHeight="1" x14ac:dyDescent="0.2">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107"/>
      <c r="AI609" s="61"/>
      <c r="AJ609" s="61"/>
      <c r="AK609" s="61"/>
      <c r="AL609" s="61"/>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61"/>
      <c r="BI609" s="61"/>
      <c r="BJ609" s="61"/>
      <c r="BK609" s="61"/>
      <c r="BL609" s="61"/>
      <c r="BM609" s="61"/>
      <c r="BN609" s="61"/>
      <c r="BO609" s="61"/>
      <c r="BP609" s="61"/>
      <c r="BQ609" s="61"/>
      <c r="BR609" s="61"/>
      <c r="BS609" s="61"/>
      <c r="BT609" s="61"/>
      <c r="BU609" s="61"/>
      <c r="BV609" s="61"/>
      <c r="BW609" s="61"/>
      <c r="BX609" s="61"/>
      <c r="BY609" s="61"/>
      <c r="BZ609" s="61"/>
    </row>
    <row r="610" spans="1:78" ht="12.75" customHeight="1" x14ac:dyDescent="0.2">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c r="AG610" s="61"/>
      <c r="AH610" s="107"/>
      <c r="AI610" s="61"/>
      <c r="AJ610" s="61"/>
      <c r="AK610" s="61"/>
      <c r="AL610" s="61"/>
      <c r="AM610" s="61"/>
      <c r="AN610" s="61"/>
      <c r="AO610" s="61"/>
      <c r="AP610" s="61"/>
      <c r="AQ610" s="61"/>
      <c r="AR610" s="61"/>
      <c r="AS610" s="61"/>
      <c r="AT610" s="61"/>
      <c r="AU610" s="61"/>
      <c r="AV610" s="61"/>
      <c r="AW610" s="61"/>
      <c r="AX610" s="61"/>
      <c r="AY610" s="61"/>
      <c r="AZ610" s="61"/>
      <c r="BA610" s="61"/>
      <c r="BB610" s="61"/>
      <c r="BC610" s="61"/>
      <c r="BD610" s="61"/>
      <c r="BE610" s="61"/>
      <c r="BF610" s="61"/>
      <c r="BG610" s="61"/>
      <c r="BH610" s="61"/>
      <c r="BI610" s="61"/>
      <c r="BJ610" s="61"/>
      <c r="BK610" s="61"/>
      <c r="BL610" s="61"/>
      <c r="BM610" s="61"/>
      <c r="BN610" s="61"/>
      <c r="BO610" s="61"/>
      <c r="BP610" s="61"/>
      <c r="BQ610" s="61"/>
      <c r="BR610" s="61"/>
      <c r="BS610" s="61"/>
      <c r="BT610" s="61"/>
      <c r="BU610" s="61"/>
      <c r="BV610" s="61"/>
      <c r="BW610" s="61"/>
      <c r="BX610" s="61"/>
      <c r="BY610" s="61"/>
      <c r="BZ610" s="61"/>
    </row>
    <row r="611" spans="1:78" ht="12.75" customHeight="1" x14ac:dyDescent="0.2">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107"/>
      <c r="AI611" s="61"/>
      <c r="AJ611" s="61"/>
      <c r="AK611" s="61"/>
      <c r="AL611" s="61"/>
      <c r="AM611" s="61"/>
      <c r="AN611" s="61"/>
      <c r="AO611" s="61"/>
      <c r="AP611" s="61"/>
      <c r="AQ611" s="61"/>
      <c r="AR611" s="61"/>
      <c r="AS611" s="61"/>
      <c r="AT611" s="61"/>
      <c r="AU611" s="61"/>
      <c r="AV611" s="61"/>
      <c r="AW611" s="61"/>
      <c r="AX611" s="61"/>
      <c r="AY611" s="61"/>
      <c r="AZ611" s="61"/>
      <c r="BA611" s="61"/>
      <c r="BB611" s="61"/>
      <c r="BC611" s="61"/>
      <c r="BD611" s="61"/>
      <c r="BE611" s="61"/>
      <c r="BF611" s="61"/>
      <c r="BG611" s="61"/>
      <c r="BH611" s="61"/>
      <c r="BI611" s="61"/>
      <c r="BJ611" s="61"/>
      <c r="BK611" s="61"/>
      <c r="BL611" s="61"/>
      <c r="BM611" s="61"/>
      <c r="BN611" s="61"/>
      <c r="BO611" s="61"/>
      <c r="BP611" s="61"/>
      <c r="BQ611" s="61"/>
      <c r="BR611" s="61"/>
      <c r="BS611" s="61"/>
      <c r="BT611" s="61"/>
      <c r="BU611" s="61"/>
      <c r="BV611" s="61"/>
      <c r="BW611" s="61"/>
      <c r="BX611" s="61"/>
      <c r="BY611" s="61"/>
      <c r="BZ611" s="61"/>
    </row>
    <row r="612" spans="1:78" ht="12.75" customHeight="1" x14ac:dyDescent="0.2">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c r="AG612" s="61"/>
      <c r="AH612" s="107"/>
      <c r="AI612" s="61"/>
      <c r="AJ612" s="61"/>
      <c r="AK612" s="61"/>
      <c r="AL612" s="61"/>
      <c r="AM612" s="61"/>
      <c r="AN612" s="61"/>
      <c r="AO612" s="61"/>
      <c r="AP612" s="61"/>
      <c r="AQ612" s="61"/>
      <c r="AR612" s="61"/>
      <c r="AS612" s="61"/>
      <c r="AT612" s="61"/>
      <c r="AU612" s="61"/>
      <c r="AV612" s="61"/>
      <c r="AW612" s="61"/>
      <c r="AX612" s="61"/>
      <c r="AY612" s="61"/>
      <c r="AZ612" s="61"/>
      <c r="BA612" s="61"/>
      <c r="BB612" s="61"/>
      <c r="BC612" s="61"/>
      <c r="BD612" s="61"/>
      <c r="BE612" s="61"/>
      <c r="BF612" s="61"/>
      <c r="BG612" s="61"/>
      <c r="BH612" s="61"/>
      <c r="BI612" s="61"/>
      <c r="BJ612" s="61"/>
      <c r="BK612" s="61"/>
      <c r="BL612" s="61"/>
      <c r="BM612" s="61"/>
      <c r="BN612" s="61"/>
      <c r="BO612" s="61"/>
      <c r="BP612" s="61"/>
      <c r="BQ612" s="61"/>
      <c r="BR612" s="61"/>
      <c r="BS612" s="61"/>
      <c r="BT612" s="61"/>
      <c r="BU612" s="61"/>
      <c r="BV612" s="61"/>
      <c r="BW612" s="61"/>
      <c r="BX612" s="61"/>
      <c r="BY612" s="61"/>
      <c r="BZ612" s="61"/>
    </row>
    <row r="613" spans="1:78" ht="12.75" customHeight="1" x14ac:dyDescent="0.2">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107"/>
      <c r="AI613" s="61"/>
      <c r="AJ613" s="61"/>
      <c r="AK613" s="61"/>
      <c r="AL613" s="61"/>
      <c r="AM613" s="61"/>
      <c r="AN613" s="61"/>
      <c r="AO613" s="61"/>
      <c r="AP613" s="61"/>
      <c r="AQ613" s="61"/>
      <c r="AR613" s="61"/>
      <c r="AS613" s="61"/>
      <c r="AT613" s="61"/>
      <c r="AU613" s="61"/>
      <c r="AV613" s="61"/>
      <c r="AW613" s="61"/>
      <c r="AX613" s="61"/>
      <c r="AY613" s="61"/>
      <c r="AZ613" s="61"/>
      <c r="BA613" s="61"/>
      <c r="BB613" s="61"/>
      <c r="BC613" s="61"/>
      <c r="BD613" s="61"/>
      <c r="BE613" s="61"/>
      <c r="BF613" s="61"/>
      <c r="BG613" s="61"/>
      <c r="BH613" s="61"/>
      <c r="BI613" s="61"/>
      <c r="BJ613" s="61"/>
      <c r="BK613" s="61"/>
      <c r="BL613" s="61"/>
      <c r="BM613" s="61"/>
      <c r="BN613" s="61"/>
      <c r="BO613" s="61"/>
      <c r="BP613" s="61"/>
      <c r="BQ613" s="61"/>
      <c r="BR613" s="61"/>
      <c r="BS613" s="61"/>
      <c r="BT613" s="61"/>
      <c r="BU613" s="61"/>
      <c r="BV613" s="61"/>
      <c r="BW613" s="61"/>
      <c r="BX613" s="61"/>
      <c r="BY613" s="61"/>
      <c r="BZ613" s="61"/>
    </row>
    <row r="614" spans="1:78" ht="12.75" customHeight="1" x14ac:dyDescent="0.2">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c r="AG614" s="61"/>
      <c r="AH614" s="107"/>
      <c r="AI614" s="61"/>
      <c r="AJ614" s="61"/>
      <c r="AK614" s="61"/>
      <c r="AL614" s="61"/>
      <c r="AM614" s="61"/>
      <c r="AN614" s="61"/>
      <c r="AO614" s="61"/>
      <c r="AP614" s="61"/>
      <c r="AQ614" s="61"/>
      <c r="AR614" s="61"/>
      <c r="AS614" s="61"/>
      <c r="AT614" s="61"/>
      <c r="AU614" s="61"/>
      <c r="AV614" s="61"/>
      <c r="AW614" s="61"/>
      <c r="AX614" s="61"/>
      <c r="AY614" s="61"/>
      <c r="AZ614" s="61"/>
      <c r="BA614" s="61"/>
      <c r="BB614" s="61"/>
      <c r="BC614" s="61"/>
      <c r="BD614" s="61"/>
      <c r="BE614" s="61"/>
      <c r="BF614" s="61"/>
      <c r="BG614" s="61"/>
      <c r="BH614" s="61"/>
      <c r="BI614" s="61"/>
      <c r="BJ614" s="61"/>
      <c r="BK614" s="61"/>
      <c r="BL614" s="61"/>
      <c r="BM614" s="61"/>
      <c r="BN614" s="61"/>
      <c r="BO614" s="61"/>
      <c r="BP614" s="61"/>
      <c r="BQ614" s="61"/>
      <c r="BR614" s="61"/>
      <c r="BS614" s="61"/>
      <c r="BT614" s="61"/>
      <c r="BU614" s="61"/>
      <c r="BV614" s="61"/>
      <c r="BW614" s="61"/>
      <c r="BX614" s="61"/>
      <c r="BY614" s="61"/>
      <c r="BZ614" s="61"/>
    </row>
    <row r="615" spans="1:78" ht="12.75" customHeight="1" x14ac:dyDescent="0.2">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107"/>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61"/>
      <c r="BJ615" s="61"/>
      <c r="BK615" s="61"/>
      <c r="BL615" s="61"/>
      <c r="BM615" s="61"/>
      <c r="BN615" s="61"/>
      <c r="BO615" s="61"/>
      <c r="BP615" s="61"/>
      <c r="BQ615" s="61"/>
      <c r="BR615" s="61"/>
      <c r="BS615" s="61"/>
      <c r="BT615" s="61"/>
      <c r="BU615" s="61"/>
      <c r="BV615" s="61"/>
      <c r="BW615" s="61"/>
      <c r="BX615" s="61"/>
      <c r="BY615" s="61"/>
      <c r="BZ615" s="61"/>
    </row>
    <row r="616" spans="1:78" ht="12.75" customHeight="1" x14ac:dyDescent="0.2">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107"/>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61"/>
      <c r="BJ616" s="61"/>
      <c r="BK616" s="61"/>
      <c r="BL616" s="61"/>
      <c r="BM616" s="61"/>
      <c r="BN616" s="61"/>
      <c r="BO616" s="61"/>
      <c r="BP616" s="61"/>
      <c r="BQ616" s="61"/>
      <c r="BR616" s="61"/>
      <c r="BS616" s="61"/>
      <c r="BT616" s="61"/>
      <c r="BU616" s="61"/>
      <c r="BV616" s="61"/>
      <c r="BW616" s="61"/>
      <c r="BX616" s="61"/>
      <c r="BY616" s="61"/>
      <c r="BZ616" s="61"/>
    </row>
    <row r="617" spans="1:78" ht="12.75" customHeight="1" x14ac:dyDescent="0.2">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c r="AG617" s="61"/>
      <c r="AH617" s="107"/>
      <c r="AI617" s="61"/>
      <c r="AJ617" s="61"/>
      <c r="AK617" s="61"/>
      <c r="AL617" s="61"/>
      <c r="AM617" s="61"/>
      <c r="AN617" s="61"/>
      <c r="AO617" s="61"/>
      <c r="AP617" s="61"/>
      <c r="AQ617" s="61"/>
      <c r="AR617" s="61"/>
      <c r="AS617" s="61"/>
      <c r="AT617" s="61"/>
      <c r="AU617" s="61"/>
      <c r="AV617" s="61"/>
      <c r="AW617" s="61"/>
      <c r="AX617" s="61"/>
      <c r="AY617" s="61"/>
      <c r="AZ617" s="61"/>
      <c r="BA617" s="61"/>
      <c r="BB617" s="61"/>
      <c r="BC617" s="61"/>
      <c r="BD617" s="61"/>
      <c r="BE617" s="61"/>
      <c r="BF617" s="61"/>
      <c r="BG617" s="61"/>
      <c r="BH617" s="61"/>
      <c r="BI617" s="61"/>
      <c r="BJ617" s="61"/>
      <c r="BK617" s="61"/>
      <c r="BL617" s="61"/>
      <c r="BM617" s="61"/>
      <c r="BN617" s="61"/>
      <c r="BO617" s="61"/>
      <c r="BP617" s="61"/>
      <c r="BQ617" s="61"/>
      <c r="BR617" s="61"/>
      <c r="BS617" s="61"/>
      <c r="BT617" s="61"/>
      <c r="BU617" s="61"/>
      <c r="BV617" s="61"/>
      <c r="BW617" s="61"/>
      <c r="BX617" s="61"/>
      <c r="BY617" s="61"/>
      <c r="BZ617" s="61"/>
    </row>
    <row r="618" spans="1:78" ht="12.75" customHeight="1" x14ac:dyDescent="0.2">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c r="AG618" s="61"/>
      <c r="AH618" s="107"/>
      <c r="AI618" s="61"/>
      <c r="AJ618" s="61"/>
      <c r="AK618" s="61"/>
      <c r="AL618" s="61"/>
      <c r="AM618" s="61"/>
      <c r="AN618" s="61"/>
      <c r="AO618" s="61"/>
      <c r="AP618" s="61"/>
      <c r="AQ618" s="61"/>
      <c r="AR618" s="61"/>
      <c r="AS618" s="61"/>
      <c r="AT618" s="61"/>
      <c r="AU618" s="61"/>
      <c r="AV618" s="61"/>
      <c r="AW618" s="61"/>
      <c r="AX618" s="61"/>
      <c r="AY618" s="61"/>
      <c r="AZ618" s="61"/>
      <c r="BA618" s="61"/>
      <c r="BB618" s="61"/>
      <c r="BC618" s="61"/>
      <c r="BD618" s="61"/>
      <c r="BE618" s="61"/>
      <c r="BF618" s="61"/>
      <c r="BG618" s="61"/>
      <c r="BH618" s="61"/>
      <c r="BI618" s="61"/>
      <c r="BJ618" s="61"/>
      <c r="BK618" s="61"/>
      <c r="BL618" s="61"/>
      <c r="BM618" s="61"/>
      <c r="BN618" s="61"/>
      <c r="BO618" s="61"/>
      <c r="BP618" s="61"/>
      <c r="BQ618" s="61"/>
      <c r="BR618" s="61"/>
      <c r="BS618" s="61"/>
      <c r="BT618" s="61"/>
      <c r="BU618" s="61"/>
      <c r="BV618" s="61"/>
      <c r="BW618" s="61"/>
      <c r="BX618" s="61"/>
      <c r="BY618" s="61"/>
      <c r="BZ618" s="61"/>
    </row>
    <row r="619" spans="1:78" ht="12.75" customHeight="1" x14ac:dyDescent="0.2">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107"/>
      <c r="AI619" s="61"/>
      <c r="AJ619" s="61"/>
      <c r="AK619" s="61"/>
      <c r="AL619" s="61"/>
      <c r="AM619" s="61"/>
      <c r="AN619" s="61"/>
      <c r="AO619" s="61"/>
      <c r="AP619" s="61"/>
      <c r="AQ619" s="61"/>
      <c r="AR619" s="61"/>
      <c r="AS619" s="61"/>
      <c r="AT619" s="61"/>
      <c r="AU619" s="61"/>
      <c r="AV619" s="61"/>
      <c r="AW619" s="61"/>
      <c r="AX619" s="61"/>
      <c r="AY619" s="61"/>
      <c r="AZ619" s="61"/>
      <c r="BA619" s="61"/>
      <c r="BB619" s="61"/>
      <c r="BC619" s="61"/>
      <c r="BD619" s="61"/>
      <c r="BE619" s="61"/>
      <c r="BF619" s="61"/>
      <c r="BG619" s="61"/>
      <c r="BH619" s="61"/>
      <c r="BI619" s="61"/>
      <c r="BJ619" s="61"/>
      <c r="BK619" s="61"/>
      <c r="BL619" s="61"/>
      <c r="BM619" s="61"/>
      <c r="BN619" s="61"/>
      <c r="BO619" s="61"/>
      <c r="BP619" s="61"/>
      <c r="BQ619" s="61"/>
      <c r="BR619" s="61"/>
      <c r="BS619" s="61"/>
      <c r="BT619" s="61"/>
      <c r="BU619" s="61"/>
      <c r="BV619" s="61"/>
      <c r="BW619" s="61"/>
      <c r="BX619" s="61"/>
      <c r="BY619" s="61"/>
      <c r="BZ619" s="61"/>
    </row>
    <row r="620" spans="1:78" ht="12.75" customHeight="1" x14ac:dyDescent="0.2">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c r="AG620" s="61"/>
      <c r="AH620" s="107"/>
      <c r="AI620" s="61"/>
      <c r="AJ620" s="61"/>
      <c r="AK620" s="61"/>
      <c r="AL620" s="61"/>
      <c r="AM620" s="61"/>
      <c r="AN620" s="61"/>
      <c r="AO620" s="61"/>
      <c r="AP620" s="61"/>
      <c r="AQ620" s="61"/>
      <c r="AR620" s="61"/>
      <c r="AS620" s="61"/>
      <c r="AT620" s="61"/>
      <c r="AU620" s="61"/>
      <c r="AV620" s="61"/>
      <c r="AW620" s="61"/>
      <c r="AX620" s="61"/>
      <c r="AY620" s="61"/>
      <c r="AZ620" s="61"/>
      <c r="BA620" s="61"/>
      <c r="BB620" s="61"/>
      <c r="BC620" s="61"/>
      <c r="BD620" s="61"/>
      <c r="BE620" s="61"/>
      <c r="BF620" s="61"/>
      <c r="BG620" s="61"/>
      <c r="BH620" s="61"/>
      <c r="BI620" s="61"/>
      <c r="BJ620" s="61"/>
      <c r="BK620" s="61"/>
      <c r="BL620" s="61"/>
      <c r="BM620" s="61"/>
      <c r="BN620" s="61"/>
      <c r="BO620" s="61"/>
      <c r="BP620" s="61"/>
      <c r="BQ620" s="61"/>
      <c r="BR620" s="61"/>
      <c r="BS620" s="61"/>
      <c r="BT620" s="61"/>
      <c r="BU620" s="61"/>
      <c r="BV620" s="61"/>
      <c r="BW620" s="61"/>
      <c r="BX620" s="61"/>
      <c r="BY620" s="61"/>
      <c r="BZ620" s="61"/>
    </row>
    <row r="621" spans="1:78" ht="12.75" customHeight="1" x14ac:dyDescent="0.2">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c r="AG621" s="61"/>
      <c r="AH621" s="107"/>
      <c r="AI621" s="61"/>
      <c r="AJ621" s="61"/>
      <c r="AK621" s="61"/>
      <c r="AL621" s="61"/>
      <c r="AM621" s="61"/>
      <c r="AN621" s="61"/>
      <c r="AO621" s="61"/>
      <c r="AP621" s="61"/>
      <c r="AQ621" s="61"/>
      <c r="AR621" s="61"/>
      <c r="AS621" s="61"/>
      <c r="AT621" s="61"/>
      <c r="AU621" s="61"/>
      <c r="AV621" s="61"/>
      <c r="AW621" s="61"/>
      <c r="AX621" s="61"/>
      <c r="AY621" s="61"/>
      <c r="AZ621" s="61"/>
      <c r="BA621" s="61"/>
      <c r="BB621" s="61"/>
      <c r="BC621" s="61"/>
      <c r="BD621" s="61"/>
      <c r="BE621" s="61"/>
      <c r="BF621" s="61"/>
      <c r="BG621" s="61"/>
      <c r="BH621" s="61"/>
      <c r="BI621" s="61"/>
      <c r="BJ621" s="61"/>
      <c r="BK621" s="61"/>
      <c r="BL621" s="61"/>
      <c r="BM621" s="61"/>
      <c r="BN621" s="61"/>
      <c r="BO621" s="61"/>
      <c r="BP621" s="61"/>
      <c r="BQ621" s="61"/>
      <c r="BR621" s="61"/>
      <c r="BS621" s="61"/>
      <c r="BT621" s="61"/>
      <c r="BU621" s="61"/>
      <c r="BV621" s="61"/>
      <c r="BW621" s="61"/>
      <c r="BX621" s="61"/>
      <c r="BY621" s="61"/>
      <c r="BZ621" s="61"/>
    </row>
    <row r="622" spans="1:78" ht="12.75" customHeight="1" x14ac:dyDescent="0.2">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c r="AG622" s="61"/>
      <c r="AH622" s="107"/>
      <c r="AI622" s="61"/>
      <c r="AJ622" s="61"/>
      <c r="AK622" s="61"/>
      <c r="AL622" s="61"/>
      <c r="AM622" s="61"/>
      <c r="AN622" s="61"/>
      <c r="AO622" s="61"/>
      <c r="AP622" s="61"/>
      <c r="AQ622" s="61"/>
      <c r="AR622" s="61"/>
      <c r="AS622" s="61"/>
      <c r="AT622" s="61"/>
      <c r="AU622" s="61"/>
      <c r="AV622" s="61"/>
      <c r="AW622" s="61"/>
      <c r="AX622" s="61"/>
      <c r="AY622" s="61"/>
      <c r="AZ622" s="61"/>
      <c r="BA622" s="61"/>
      <c r="BB622" s="61"/>
      <c r="BC622" s="61"/>
      <c r="BD622" s="61"/>
      <c r="BE622" s="61"/>
      <c r="BF622" s="61"/>
      <c r="BG622" s="61"/>
      <c r="BH622" s="61"/>
      <c r="BI622" s="61"/>
      <c r="BJ622" s="61"/>
      <c r="BK622" s="61"/>
      <c r="BL622" s="61"/>
      <c r="BM622" s="61"/>
      <c r="BN622" s="61"/>
      <c r="BO622" s="61"/>
      <c r="BP622" s="61"/>
      <c r="BQ622" s="61"/>
      <c r="BR622" s="61"/>
      <c r="BS622" s="61"/>
      <c r="BT622" s="61"/>
      <c r="BU622" s="61"/>
      <c r="BV622" s="61"/>
      <c r="BW622" s="61"/>
      <c r="BX622" s="61"/>
      <c r="BY622" s="61"/>
      <c r="BZ622" s="61"/>
    </row>
    <row r="623" spans="1:78" ht="12.75" customHeight="1" x14ac:dyDescent="0.2">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107"/>
      <c r="AI623" s="61"/>
      <c r="AJ623" s="61"/>
      <c r="AK623" s="61"/>
      <c r="AL623" s="61"/>
      <c r="AM623" s="61"/>
      <c r="AN623" s="61"/>
      <c r="AO623" s="61"/>
      <c r="AP623" s="61"/>
      <c r="AQ623" s="61"/>
      <c r="AR623" s="61"/>
      <c r="AS623" s="61"/>
      <c r="AT623" s="61"/>
      <c r="AU623" s="61"/>
      <c r="AV623" s="61"/>
      <c r="AW623" s="61"/>
      <c r="AX623" s="61"/>
      <c r="AY623" s="61"/>
      <c r="AZ623" s="61"/>
      <c r="BA623" s="61"/>
      <c r="BB623" s="61"/>
      <c r="BC623" s="61"/>
      <c r="BD623" s="61"/>
      <c r="BE623" s="61"/>
      <c r="BF623" s="61"/>
      <c r="BG623" s="61"/>
      <c r="BH623" s="61"/>
      <c r="BI623" s="61"/>
      <c r="BJ623" s="61"/>
      <c r="BK623" s="61"/>
      <c r="BL623" s="61"/>
      <c r="BM623" s="61"/>
      <c r="BN623" s="61"/>
      <c r="BO623" s="61"/>
      <c r="BP623" s="61"/>
      <c r="BQ623" s="61"/>
      <c r="BR623" s="61"/>
      <c r="BS623" s="61"/>
      <c r="BT623" s="61"/>
      <c r="BU623" s="61"/>
      <c r="BV623" s="61"/>
      <c r="BW623" s="61"/>
      <c r="BX623" s="61"/>
      <c r="BY623" s="61"/>
      <c r="BZ623" s="61"/>
    </row>
    <row r="624" spans="1:78" ht="12.75" customHeight="1" x14ac:dyDescent="0.2">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c r="AG624" s="61"/>
      <c r="AH624" s="107"/>
      <c r="AI624" s="61"/>
      <c r="AJ624" s="61"/>
      <c r="AK624" s="61"/>
      <c r="AL624" s="61"/>
      <c r="AM624" s="61"/>
      <c r="AN624" s="61"/>
      <c r="AO624" s="61"/>
      <c r="AP624" s="61"/>
      <c r="AQ624" s="61"/>
      <c r="AR624" s="61"/>
      <c r="AS624" s="61"/>
      <c r="AT624" s="61"/>
      <c r="AU624" s="61"/>
      <c r="AV624" s="61"/>
      <c r="AW624" s="61"/>
      <c r="AX624" s="61"/>
      <c r="AY624" s="61"/>
      <c r="AZ624" s="61"/>
      <c r="BA624" s="61"/>
      <c r="BB624" s="61"/>
      <c r="BC624" s="61"/>
      <c r="BD624" s="61"/>
      <c r="BE624" s="61"/>
      <c r="BF624" s="61"/>
      <c r="BG624" s="61"/>
      <c r="BH624" s="61"/>
      <c r="BI624" s="61"/>
      <c r="BJ624" s="61"/>
      <c r="BK624" s="61"/>
      <c r="BL624" s="61"/>
      <c r="BM624" s="61"/>
      <c r="BN624" s="61"/>
      <c r="BO624" s="61"/>
      <c r="BP624" s="61"/>
      <c r="BQ624" s="61"/>
      <c r="BR624" s="61"/>
      <c r="BS624" s="61"/>
      <c r="BT624" s="61"/>
      <c r="BU624" s="61"/>
      <c r="BV624" s="61"/>
      <c r="BW624" s="61"/>
      <c r="BX624" s="61"/>
      <c r="BY624" s="61"/>
      <c r="BZ624" s="61"/>
    </row>
    <row r="625" spans="1:78" ht="12.75" customHeight="1" x14ac:dyDescent="0.2">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c r="AG625" s="61"/>
      <c r="AH625" s="107"/>
      <c r="AI625" s="61"/>
      <c r="AJ625" s="61"/>
      <c r="AK625" s="61"/>
      <c r="AL625" s="61"/>
      <c r="AM625" s="61"/>
      <c r="AN625" s="61"/>
      <c r="AO625" s="61"/>
      <c r="AP625" s="61"/>
      <c r="AQ625" s="61"/>
      <c r="AR625" s="61"/>
      <c r="AS625" s="61"/>
      <c r="AT625" s="61"/>
      <c r="AU625" s="61"/>
      <c r="AV625" s="61"/>
      <c r="AW625" s="61"/>
      <c r="AX625" s="61"/>
      <c r="AY625" s="61"/>
      <c r="AZ625" s="61"/>
      <c r="BA625" s="61"/>
      <c r="BB625" s="61"/>
      <c r="BC625" s="61"/>
      <c r="BD625" s="61"/>
      <c r="BE625" s="61"/>
      <c r="BF625" s="61"/>
      <c r="BG625" s="61"/>
      <c r="BH625" s="61"/>
      <c r="BI625" s="61"/>
      <c r="BJ625" s="61"/>
      <c r="BK625" s="61"/>
      <c r="BL625" s="61"/>
      <c r="BM625" s="61"/>
      <c r="BN625" s="61"/>
      <c r="BO625" s="61"/>
      <c r="BP625" s="61"/>
      <c r="BQ625" s="61"/>
      <c r="BR625" s="61"/>
      <c r="BS625" s="61"/>
      <c r="BT625" s="61"/>
      <c r="BU625" s="61"/>
      <c r="BV625" s="61"/>
      <c r="BW625" s="61"/>
      <c r="BX625" s="61"/>
      <c r="BY625" s="61"/>
      <c r="BZ625" s="61"/>
    </row>
    <row r="626" spans="1:78" ht="12.75" customHeight="1" x14ac:dyDescent="0.2">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c r="AG626" s="61"/>
      <c r="AH626" s="107"/>
      <c r="AI626" s="61"/>
      <c r="AJ626" s="61"/>
      <c r="AK626" s="61"/>
      <c r="AL626" s="61"/>
      <c r="AM626" s="61"/>
      <c r="AN626" s="61"/>
      <c r="AO626" s="61"/>
      <c r="AP626" s="61"/>
      <c r="AQ626" s="61"/>
      <c r="AR626" s="61"/>
      <c r="AS626" s="61"/>
      <c r="AT626" s="61"/>
      <c r="AU626" s="61"/>
      <c r="AV626" s="61"/>
      <c r="AW626" s="61"/>
      <c r="AX626" s="61"/>
      <c r="AY626" s="61"/>
      <c r="AZ626" s="61"/>
      <c r="BA626" s="61"/>
      <c r="BB626" s="61"/>
      <c r="BC626" s="61"/>
      <c r="BD626" s="61"/>
      <c r="BE626" s="61"/>
      <c r="BF626" s="61"/>
      <c r="BG626" s="61"/>
      <c r="BH626" s="61"/>
      <c r="BI626" s="61"/>
      <c r="BJ626" s="61"/>
      <c r="BK626" s="61"/>
      <c r="BL626" s="61"/>
      <c r="BM626" s="61"/>
      <c r="BN626" s="61"/>
      <c r="BO626" s="61"/>
      <c r="BP626" s="61"/>
      <c r="BQ626" s="61"/>
      <c r="BR626" s="61"/>
      <c r="BS626" s="61"/>
      <c r="BT626" s="61"/>
      <c r="BU626" s="61"/>
      <c r="BV626" s="61"/>
      <c r="BW626" s="61"/>
      <c r="BX626" s="61"/>
      <c r="BY626" s="61"/>
      <c r="BZ626" s="61"/>
    </row>
    <row r="627" spans="1:78" ht="12.75" customHeight="1" x14ac:dyDescent="0.2">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c r="AG627" s="61"/>
      <c r="AH627" s="107"/>
      <c r="AI627" s="61"/>
      <c r="AJ627" s="61"/>
      <c r="AK627" s="61"/>
      <c r="AL627" s="61"/>
      <c r="AM627" s="61"/>
      <c r="AN627" s="61"/>
      <c r="AO627" s="61"/>
      <c r="AP627" s="61"/>
      <c r="AQ627" s="61"/>
      <c r="AR627" s="61"/>
      <c r="AS627" s="61"/>
      <c r="AT627" s="61"/>
      <c r="AU627" s="61"/>
      <c r="AV627" s="61"/>
      <c r="AW627" s="61"/>
      <c r="AX627" s="61"/>
      <c r="AY627" s="61"/>
      <c r="AZ627" s="61"/>
      <c r="BA627" s="61"/>
      <c r="BB627" s="61"/>
      <c r="BC627" s="61"/>
      <c r="BD627" s="61"/>
      <c r="BE627" s="61"/>
      <c r="BF627" s="61"/>
      <c r="BG627" s="61"/>
      <c r="BH627" s="61"/>
      <c r="BI627" s="61"/>
      <c r="BJ627" s="61"/>
      <c r="BK627" s="61"/>
      <c r="BL627" s="61"/>
      <c r="BM627" s="61"/>
      <c r="BN627" s="61"/>
      <c r="BO627" s="61"/>
      <c r="BP627" s="61"/>
      <c r="BQ627" s="61"/>
      <c r="BR627" s="61"/>
      <c r="BS627" s="61"/>
      <c r="BT627" s="61"/>
      <c r="BU627" s="61"/>
      <c r="BV627" s="61"/>
      <c r="BW627" s="61"/>
      <c r="BX627" s="61"/>
      <c r="BY627" s="61"/>
      <c r="BZ627" s="61"/>
    </row>
    <row r="628" spans="1:78" ht="12.75" customHeight="1" x14ac:dyDescent="0.2">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107"/>
      <c r="AI628" s="61"/>
      <c r="AJ628" s="61"/>
      <c r="AK628" s="61"/>
      <c r="AL628" s="61"/>
      <c r="AM628" s="61"/>
      <c r="AN628" s="61"/>
      <c r="AO628" s="61"/>
      <c r="AP628" s="61"/>
      <c r="AQ628" s="61"/>
      <c r="AR628" s="61"/>
      <c r="AS628" s="61"/>
      <c r="AT628" s="61"/>
      <c r="AU628" s="61"/>
      <c r="AV628" s="61"/>
      <c r="AW628" s="61"/>
      <c r="AX628" s="61"/>
      <c r="AY628" s="61"/>
      <c r="AZ628" s="61"/>
      <c r="BA628" s="61"/>
      <c r="BB628" s="61"/>
      <c r="BC628" s="61"/>
      <c r="BD628" s="61"/>
      <c r="BE628" s="61"/>
      <c r="BF628" s="61"/>
      <c r="BG628" s="61"/>
      <c r="BH628" s="61"/>
      <c r="BI628" s="61"/>
      <c r="BJ628" s="61"/>
      <c r="BK628" s="61"/>
      <c r="BL628" s="61"/>
      <c r="BM628" s="61"/>
      <c r="BN628" s="61"/>
      <c r="BO628" s="61"/>
      <c r="BP628" s="61"/>
      <c r="BQ628" s="61"/>
      <c r="BR628" s="61"/>
      <c r="BS628" s="61"/>
      <c r="BT628" s="61"/>
      <c r="BU628" s="61"/>
      <c r="BV628" s="61"/>
      <c r="BW628" s="61"/>
      <c r="BX628" s="61"/>
      <c r="BY628" s="61"/>
      <c r="BZ628" s="61"/>
    </row>
    <row r="629" spans="1:78" ht="12.75" customHeight="1" x14ac:dyDescent="0.2">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107"/>
      <c r="AI629" s="61"/>
      <c r="AJ629" s="61"/>
      <c r="AK629" s="61"/>
      <c r="AL629" s="61"/>
      <c r="AM629" s="61"/>
      <c r="AN629" s="61"/>
      <c r="AO629" s="61"/>
      <c r="AP629" s="61"/>
      <c r="AQ629" s="61"/>
      <c r="AR629" s="61"/>
      <c r="AS629" s="61"/>
      <c r="AT629" s="61"/>
      <c r="AU629" s="61"/>
      <c r="AV629" s="61"/>
      <c r="AW629" s="61"/>
      <c r="AX629" s="61"/>
      <c r="AY629" s="61"/>
      <c r="AZ629" s="61"/>
      <c r="BA629" s="61"/>
      <c r="BB629" s="61"/>
      <c r="BC629" s="61"/>
      <c r="BD629" s="61"/>
      <c r="BE629" s="61"/>
      <c r="BF629" s="61"/>
      <c r="BG629" s="61"/>
      <c r="BH629" s="61"/>
      <c r="BI629" s="61"/>
      <c r="BJ629" s="61"/>
      <c r="BK629" s="61"/>
      <c r="BL629" s="61"/>
      <c r="BM629" s="61"/>
      <c r="BN629" s="61"/>
      <c r="BO629" s="61"/>
      <c r="BP629" s="61"/>
      <c r="BQ629" s="61"/>
      <c r="BR629" s="61"/>
      <c r="BS629" s="61"/>
      <c r="BT629" s="61"/>
      <c r="BU629" s="61"/>
      <c r="BV629" s="61"/>
      <c r="BW629" s="61"/>
      <c r="BX629" s="61"/>
      <c r="BY629" s="61"/>
      <c r="BZ629" s="61"/>
    </row>
    <row r="630" spans="1:78" ht="12.75" customHeight="1" x14ac:dyDescent="0.2">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c r="AG630" s="61"/>
      <c r="AH630" s="107"/>
      <c r="AI630" s="61"/>
      <c r="AJ630" s="61"/>
      <c r="AK630" s="61"/>
      <c r="AL630" s="61"/>
      <c r="AM630" s="61"/>
      <c r="AN630" s="61"/>
      <c r="AO630" s="61"/>
      <c r="AP630" s="61"/>
      <c r="AQ630" s="61"/>
      <c r="AR630" s="61"/>
      <c r="AS630" s="61"/>
      <c r="AT630" s="61"/>
      <c r="AU630" s="61"/>
      <c r="AV630" s="61"/>
      <c r="AW630" s="61"/>
      <c r="AX630" s="61"/>
      <c r="AY630" s="61"/>
      <c r="AZ630" s="61"/>
      <c r="BA630" s="61"/>
      <c r="BB630" s="61"/>
      <c r="BC630" s="61"/>
      <c r="BD630" s="61"/>
      <c r="BE630" s="61"/>
      <c r="BF630" s="61"/>
      <c r="BG630" s="61"/>
      <c r="BH630" s="61"/>
      <c r="BI630" s="61"/>
      <c r="BJ630" s="61"/>
      <c r="BK630" s="61"/>
      <c r="BL630" s="61"/>
      <c r="BM630" s="61"/>
      <c r="BN630" s="61"/>
      <c r="BO630" s="61"/>
      <c r="BP630" s="61"/>
      <c r="BQ630" s="61"/>
      <c r="BR630" s="61"/>
      <c r="BS630" s="61"/>
      <c r="BT630" s="61"/>
      <c r="BU630" s="61"/>
      <c r="BV630" s="61"/>
      <c r="BW630" s="61"/>
      <c r="BX630" s="61"/>
      <c r="BY630" s="61"/>
      <c r="BZ630" s="61"/>
    </row>
    <row r="631" spans="1:78" ht="12.75" customHeight="1" x14ac:dyDescent="0.2">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c r="AG631" s="61"/>
      <c r="AH631" s="107"/>
      <c r="AI631" s="61"/>
      <c r="AJ631" s="61"/>
      <c r="AK631" s="61"/>
      <c r="AL631" s="61"/>
      <c r="AM631" s="61"/>
      <c r="AN631" s="61"/>
      <c r="AO631" s="61"/>
      <c r="AP631" s="61"/>
      <c r="AQ631" s="61"/>
      <c r="AR631" s="61"/>
      <c r="AS631" s="61"/>
      <c r="AT631" s="61"/>
      <c r="AU631" s="61"/>
      <c r="AV631" s="61"/>
      <c r="AW631" s="61"/>
      <c r="AX631" s="61"/>
      <c r="AY631" s="61"/>
      <c r="AZ631" s="61"/>
      <c r="BA631" s="61"/>
      <c r="BB631" s="61"/>
      <c r="BC631" s="61"/>
      <c r="BD631" s="61"/>
      <c r="BE631" s="61"/>
      <c r="BF631" s="61"/>
      <c r="BG631" s="61"/>
      <c r="BH631" s="61"/>
      <c r="BI631" s="61"/>
      <c r="BJ631" s="61"/>
      <c r="BK631" s="61"/>
      <c r="BL631" s="61"/>
      <c r="BM631" s="61"/>
      <c r="BN631" s="61"/>
      <c r="BO631" s="61"/>
      <c r="BP631" s="61"/>
      <c r="BQ631" s="61"/>
      <c r="BR631" s="61"/>
      <c r="BS631" s="61"/>
      <c r="BT631" s="61"/>
      <c r="BU631" s="61"/>
      <c r="BV631" s="61"/>
      <c r="BW631" s="61"/>
      <c r="BX631" s="61"/>
      <c r="BY631" s="61"/>
      <c r="BZ631" s="61"/>
    </row>
    <row r="632" spans="1:78" ht="12.75" customHeight="1" x14ac:dyDescent="0.2">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107"/>
      <c r="AI632" s="61"/>
      <c r="AJ632" s="61"/>
      <c r="AK632" s="61"/>
      <c r="AL632" s="61"/>
      <c r="AM632" s="61"/>
      <c r="AN632" s="61"/>
      <c r="AO632" s="61"/>
      <c r="AP632" s="61"/>
      <c r="AQ632" s="61"/>
      <c r="AR632" s="61"/>
      <c r="AS632" s="61"/>
      <c r="AT632" s="61"/>
      <c r="AU632" s="61"/>
      <c r="AV632" s="61"/>
      <c r="AW632" s="61"/>
      <c r="AX632" s="61"/>
      <c r="AY632" s="61"/>
      <c r="AZ632" s="61"/>
      <c r="BA632" s="61"/>
      <c r="BB632" s="61"/>
      <c r="BC632" s="61"/>
      <c r="BD632" s="61"/>
      <c r="BE632" s="61"/>
      <c r="BF632" s="61"/>
      <c r="BG632" s="61"/>
      <c r="BH632" s="61"/>
      <c r="BI632" s="61"/>
      <c r="BJ632" s="61"/>
      <c r="BK632" s="61"/>
      <c r="BL632" s="61"/>
      <c r="BM632" s="61"/>
      <c r="BN632" s="61"/>
      <c r="BO632" s="61"/>
      <c r="BP632" s="61"/>
      <c r="BQ632" s="61"/>
      <c r="BR632" s="61"/>
      <c r="BS632" s="61"/>
      <c r="BT632" s="61"/>
      <c r="BU632" s="61"/>
      <c r="BV632" s="61"/>
      <c r="BW632" s="61"/>
      <c r="BX632" s="61"/>
      <c r="BY632" s="61"/>
      <c r="BZ632" s="61"/>
    </row>
    <row r="633" spans="1:78" ht="12.75" customHeight="1" x14ac:dyDescent="0.2">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c r="AG633" s="61"/>
      <c r="AH633" s="107"/>
      <c r="AI633" s="61"/>
      <c r="AJ633" s="61"/>
      <c r="AK633" s="61"/>
      <c r="AL633" s="61"/>
      <c r="AM633" s="61"/>
      <c r="AN633" s="61"/>
      <c r="AO633" s="61"/>
      <c r="AP633" s="61"/>
      <c r="AQ633" s="61"/>
      <c r="AR633" s="61"/>
      <c r="AS633" s="61"/>
      <c r="AT633" s="61"/>
      <c r="AU633" s="61"/>
      <c r="AV633" s="61"/>
      <c r="AW633" s="61"/>
      <c r="AX633" s="61"/>
      <c r="AY633" s="61"/>
      <c r="AZ633" s="61"/>
      <c r="BA633" s="61"/>
      <c r="BB633" s="61"/>
      <c r="BC633" s="61"/>
      <c r="BD633" s="61"/>
      <c r="BE633" s="61"/>
      <c r="BF633" s="61"/>
      <c r="BG633" s="61"/>
      <c r="BH633" s="61"/>
      <c r="BI633" s="61"/>
      <c r="BJ633" s="61"/>
      <c r="BK633" s="61"/>
      <c r="BL633" s="61"/>
      <c r="BM633" s="61"/>
      <c r="BN633" s="61"/>
      <c r="BO633" s="61"/>
      <c r="BP633" s="61"/>
      <c r="BQ633" s="61"/>
      <c r="BR633" s="61"/>
      <c r="BS633" s="61"/>
      <c r="BT633" s="61"/>
      <c r="BU633" s="61"/>
      <c r="BV633" s="61"/>
      <c r="BW633" s="61"/>
      <c r="BX633" s="61"/>
      <c r="BY633" s="61"/>
      <c r="BZ633" s="61"/>
    </row>
    <row r="634" spans="1:78" ht="12.75" customHeight="1" x14ac:dyDescent="0.2">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c r="AG634" s="61"/>
      <c r="AH634" s="107"/>
      <c r="AI634" s="61"/>
      <c r="AJ634" s="61"/>
      <c r="AK634" s="61"/>
      <c r="AL634" s="61"/>
      <c r="AM634" s="61"/>
      <c r="AN634" s="61"/>
      <c r="AO634" s="61"/>
      <c r="AP634" s="61"/>
      <c r="AQ634" s="61"/>
      <c r="AR634" s="61"/>
      <c r="AS634" s="61"/>
      <c r="AT634" s="61"/>
      <c r="AU634" s="61"/>
      <c r="AV634" s="61"/>
      <c r="AW634" s="61"/>
      <c r="AX634" s="61"/>
      <c r="AY634" s="61"/>
      <c r="AZ634" s="61"/>
      <c r="BA634" s="61"/>
      <c r="BB634" s="61"/>
      <c r="BC634" s="61"/>
      <c r="BD634" s="61"/>
      <c r="BE634" s="61"/>
      <c r="BF634" s="61"/>
      <c r="BG634" s="61"/>
      <c r="BH634" s="61"/>
      <c r="BI634" s="61"/>
      <c r="BJ634" s="61"/>
      <c r="BK634" s="61"/>
      <c r="BL634" s="61"/>
      <c r="BM634" s="61"/>
      <c r="BN634" s="61"/>
      <c r="BO634" s="61"/>
      <c r="BP634" s="61"/>
      <c r="BQ634" s="61"/>
      <c r="BR634" s="61"/>
      <c r="BS634" s="61"/>
      <c r="BT634" s="61"/>
      <c r="BU634" s="61"/>
      <c r="BV634" s="61"/>
      <c r="BW634" s="61"/>
      <c r="BX634" s="61"/>
      <c r="BY634" s="61"/>
      <c r="BZ634" s="61"/>
    </row>
    <row r="635" spans="1:78" ht="12.75" customHeight="1" x14ac:dyDescent="0.2">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107"/>
      <c r="AI635" s="61"/>
      <c r="AJ635" s="61"/>
      <c r="AK635" s="61"/>
      <c r="AL635" s="61"/>
      <c r="AM635" s="61"/>
      <c r="AN635" s="61"/>
      <c r="AO635" s="61"/>
      <c r="AP635" s="61"/>
      <c r="AQ635" s="61"/>
      <c r="AR635" s="61"/>
      <c r="AS635" s="61"/>
      <c r="AT635" s="61"/>
      <c r="AU635" s="61"/>
      <c r="AV635" s="61"/>
      <c r="AW635" s="61"/>
      <c r="AX635" s="61"/>
      <c r="AY635" s="61"/>
      <c r="AZ635" s="61"/>
      <c r="BA635" s="61"/>
      <c r="BB635" s="61"/>
      <c r="BC635" s="61"/>
      <c r="BD635" s="61"/>
      <c r="BE635" s="61"/>
      <c r="BF635" s="61"/>
      <c r="BG635" s="61"/>
      <c r="BH635" s="61"/>
      <c r="BI635" s="61"/>
      <c r="BJ635" s="61"/>
      <c r="BK635" s="61"/>
      <c r="BL635" s="61"/>
      <c r="BM635" s="61"/>
      <c r="BN635" s="61"/>
      <c r="BO635" s="61"/>
      <c r="BP635" s="61"/>
      <c r="BQ635" s="61"/>
      <c r="BR635" s="61"/>
      <c r="BS635" s="61"/>
      <c r="BT635" s="61"/>
      <c r="BU635" s="61"/>
      <c r="BV635" s="61"/>
      <c r="BW635" s="61"/>
      <c r="BX635" s="61"/>
      <c r="BY635" s="61"/>
      <c r="BZ635" s="61"/>
    </row>
    <row r="636" spans="1:78" ht="12.75" customHeight="1" x14ac:dyDescent="0.2">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107"/>
      <c r="AI636" s="61"/>
      <c r="AJ636" s="61"/>
      <c r="AK636" s="61"/>
      <c r="AL636" s="61"/>
      <c r="AM636" s="61"/>
      <c r="AN636" s="61"/>
      <c r="AO636" s="61"/>
      <c r="AP636" s="61"/>
      <c r="AQ636" s="61"/>
      <c r="AR636" s="61"/>
      <c r="AS636" s="61"/>
      <c r="AT636" s="61"/>
      <c r="AU636" s="61"/>
      <c r="AV636" s="61"/>
      <c r="AW636" s="61"/>
      <c r="AX636" s="61"/>
      <c r="AY636" s="61"/>
      <c r="AZ636" s="61"/>
      <c r="BA636" s="61"/>
      <c r="BB636" s="61"/>
      <c r="BC636" s="61"/>
      <c r="BD636" s="61"/>
      <c r="BE636" s="61"/>
      <c r="BF636" s="61"/>
      <c r="BG636" s="61"/>
      <c r="BH636" s="61"/>
      <c r="BI636" s="61"/>
      <c r="BJ636" s="61"/>
      <c r="BK636" s="61"/>
      <c r="BL636" s="61"/>
      <c r="BM636" s="61"/>
      <c r="BN636" s="61"/>
      <c r="BO636" s="61"/>
      <c r="BP636" s="61"/>
      <c r="BQ636" s="61"/>
      <c r="BR636" s="61"/>
      <c r="BS636" s="61"/>
      <c r="BT636" s="61"/>
      <c r="BU636" s="61"/>
      <c r="BV636" s="61"/>
      <c r="BW636" s="61"/>
      <c r="BX636" s="61"/>
      <c r="BY636" s="61"/>
      <c r="BZ636" s="61"/>
    </row>
    <row r="637" spans="1:78" ht="12.75" customHeight="1" x14ac:dyDescent="0.2">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107"/>
      <c r="AI637" s="61"/>
      <c r="AJ637" s="61"/>
      <c r="AK637" s="61"/>
      <c r="AL637" s="61"/>
      <c r="AM637" s="61"/>
      <c r="AN637" s="61"/>
      <c r="AO637" s="61"/>
      <c r="AP637" s="61"/>
      <c r="AQ637" s="61"/>
      <c r="AR637" s="61"/>
      <c r="AS637" s="61"/>
      <c r="AT637" s="61"/>
      <c r="AU637" s="61"/>
      <c r="AV637" s="61"/>
      <c r="AW637" s="61"/>
      <c r="AX637" s="61"/>
      <c r="AY637" s="61"/>
      <c r="AZ637" s="61"/>
      <c r="BA637" s="61"/>
      <c r="BB637" s="61"/>
      <c r="BC637" s="61"/>
      <c r="BD637" s="61"/>
      <c r="BE637" s="61"/>
      <c r="BF637" s="61"/>
      <c r="BG637" s="61"/>
      <c r="BH637" s="61"/>
      <c r="BI637" s="61"/>
      <c r="BJ637" s="61"/>
      <c r="BK637" s="61"/>
      <c r="BL637" s="61"/>
      <c r="BM637" s="61"/>
      <c r="BN637" s="61"/>
      <c r="BO637" s="61"/>
      <c r="BP637" s="61"/>
      <c r="BQ637" s="61"/>
      <c r="BR637" s="61"/>
      <c r="BS637" s="61"/>
      <c r="BT637" s="61"/>
      <c r="BU637" s="61"/>
      <c r="BV637" s="61"/>
      <c r="BW637" s="61"/>
      <c r="BX637" s="61"/>
      <c r="BY637" s="61"/>
      <c r="BZ637" s="61"/>
    </row>
    <row r="638" spans="1:78" ht="12.75" customHeight="1" x14ac:dyDescent="0.2">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107"/>
      <c r="AI638" s="61"/>
      <c r="AJ638" s="61"/>
      <c r="AK638" s="61"/>
      <c r="AL638" s="61"/>
      <c r="AM638" s="61"/>
      <c r="AN638" s="61"/>
      <c r="AO638" s="61"/>
      <c r="AP638" s="61"/>
      <c r="AQ638" s="61"/>
      <c r="AR638" s="61"/>
      <c r="AS638" s="61"/>
      <c r="AT638" s="61"/>
      <c r="AU638" s="61"/>
      <c r="AV638" s="61"/>
      <c r="AW638" s="61"/>
      <c r="AX638" s="61"/>
      <c r="AY638" s="61"/>
      <c r="AZ638" s="61"/>
      <c r="BA638" s="61"/>
      <c r="BB638" s="61"/>
      <c r="BC638" s="61"/>
      <c r="BD638" s="61"/>
      <c r="BE638" s="61"/>
      <c r="BF638" s="61"/>
      <c r="BG638" s="61"/>
      <c r="BH638" s="61"/>
      <c r="BI638" s="61"/>
      <c r="BJ638" s="61"/>
      <c r="BK638" s="61"/>
      <c r="BL638" s="61"/>
      <c r="BM638" s="61"/>
      <c r="BN638" s="61"/>
      <c r="BO638" s="61"/>
      <c r="BP638" s="61"/>
      <c r="BQ638" s="61"/>
      <c r="BR638" s="61"/>
      <c r="BS638" s="61"/>
      <c r="BT638" s="61"/>
      <c r="BU638" s="61"/>
      <c r="BV638" s="61"/>
      <c r="BW638" s="61"/>
      <c r="BX638" s="61"/>
      <c r="BY638" s="61"/>
      <c r="BZ638" s="61"/>
    </row>
    <row r="639" spans="1:78" ht="12.75" customHeight="1" x14ac:dyDescent="0.2">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107"/>
      <c r="AI639" s="61"/>
      <c r="AJ639" s="61"/>
      <c r="AK639" s="61"/>
      <c r="AL639" s="61"/>
      <c r="AM639" s="61"/>
      <c r="AN639" s="61"/>
      <c r="AO639" s="61"/>
      <c r="AP639" s="61"/>
      <c r="AQ639" s="61"/>
      <c r="AR639" s="61"/>
      <c r="AS639" s="61"/>
      <c r="AT639" s="61"/>
      <c r="AU639" s="61"/>
      <c r="AV639" s="61"/>
      <c r="AW639" s="61"/>
      <c r="AX639" s="61"/>
      <c r="AY639" s="61"/>
      <c r="AZ639" s="61"/>
      <c r="BA639" s="61"/>
      <c r="BB639" s="61"/>
      <c r="BC639" s="61"/>
      <c r="BD639" s="61"/>
      <c r="BE639" s="61"/>
      <c r="BF639" s="61"/>
      <c r="BG639" s="61"/>
      <c r="BH639" s="61"/>
      <c r="BI639" s="61"/>
      <c r="BJ639" s="61"/>
      <c r="BK639" s="61"/>
      <c r="BL639" s="61"/>
      <c r="BM639" s="61"/>
      <c r="BN639" s="61"/>
      <c r="BO639" s="61"/>
      <c r="BP639" s="61"/>
      <c r="BQ639" s="61"/>
      <c r="BR639" s="61"/>
      <c r="BS639" s="61"/>
      <c r="BT639" s="61"/>
      <c r="BU639" s="61"/>
      <c r="BV639" s="61"/>
      <c r="BW639" s="61"/>
      <c r="BX639" s="61"/>
      <c r="BY639" s="61"/>
      <c r="BZ639" s="61"/>
    </row>
    <row r="640" spans="1:78" ht="12.75" customHeight="1" x14ac:dyDescent="0.2">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107"/>
      <c r="AI640" s="61"/>
      <c r="AJ640" s="61"/>
      <c r="AK640" s="61"/>
      <c r="AL640" s="61"/>
      <c r="AM640" s="61"/>
      <c r="AN640" s="61"/>
      <c r="AO640" s="61"/>
      <c r="AP640" s="61"/>
      <c r="AQ640" s="61"/>
      <c r="AR640" s="61"/>
      <c r="AS640" s="61"/>
      <c r="AT640" s="61"/>
      <c r="AU640" s="61"/>
      <c r="AV640" s="61"/>
      <c r="AW640" s="61"/>
      <c r="AX640" s="61"/>
      <c r="AY640" s="61"/>
      <c r="AZ640" s="61"/>
      <c r="BA640" s="61"/>
      <c r="BB640" s="61"/>
      <c r="BC640" s="61"/>
      <c r="BD640" s="61"/>
      <c r="BE640" s="61"/>
      <c r="BF640" s="61"/>
      <c r="BG640" s="61"/>
      <c r="BH640" s="61"/>
      <c r="BI640" s="61"/>
      <c r="BJ640" s="61"/>
      <c r="BK640" s="61"/>
      <c r="BL640" s="61"/>
      <c r="BM640" s="61"/>
      <c r="BN640" s="61"/>
      <c r="BO640" s="61"/>
      <c r="BP640" s="61"/>
      <c r="BQ640" s="61"/>
      <c r="BR640" s="61"/>
      <c r="BS640" s="61"/>
      <c r="BT640" s="61"/>
      <c r="BU640" s="61"/>
      <c r="BV640" s="61"/>
      <c r="BW640" s="61"/>
      <c r="BX640" s="61"/>
      <c r="BY640" s="61"/>
      <c r="BZ640" s="61"/>
    </row>
    <row r="641" spans="1:78" ht="12.75" customHeight="1" x14ac:dyDescent="0.2">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107"/>
      <c r="AI641" s="61"/>
      <c r="AJ641" s="61"/>
      <c r="AK641" s="61"/>
      <c r="AL641" s="61"/>
      <c r="AM641" s="61"/>
      <c r="AN641" s="61"/>
      <c r="AO641" s="61"/>
      <c r="AP641" s="61"/>
      <c r="AQ641" s="61"/>
      <c r="AR641" s="61"/>
      <c r="AS641" s="61"/>
      <c r="AT641" s="61"/>
      <c r="AU641" s="61"/>
      <c r="AV641" s="61"/>
      <c r="AW641" s="61"/>
      <c r="AX641" s="61"/>
      <c r="AY641" s="61"/>
      <c r="AZ641" s="61"/>
      <c r="BA641" s="61"/>
      <c r="BB641" s="61"/>
      <c r="BC641" s="61"/>
      <c r="BD641" s="61"/>
      <c r="BE641" s="61"/>
      <c r="BF641" s="61"/>
      <c r="BG641" s="61"/>
      <c r="BH641" s="61"/>
      <c r="BI641" s="61"/>
      <c r="BJ641" s="61"/>
      <c r="BK641" s="61"/>
      <c r="BL641" s="61"/>
      <c r="BM641" s="61"/>
      <c r="BN641" s="61"/>
      <c r="BO641" s="61"/>
      <c r="BP641" s="61"/>
      <c r="BQ641" s="61"/>
      <c r="BR641" s="61"/>
      <c r="BS641" s="61"/>
      <c r="BT641" s="61"/>
      <c r="BU641" s="61"/>
      <c r="BV641" s="61"/>
      <c r="BW641" s="61"/>
      <c r="BX641" s="61"/>
      <c r="BY641" s="61"/>
      <c r="BZ641" s="61"/>
    </row>
    <row r="642" spans="1:78" ht="12.75" customHeight="1" x14ac:dyDescent="0.2">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c r="AG642" s="61"/>
      <c r="AH642" s="107"/>
      <c r="AI642" s="61"/>
      <c r="AJ642" s="61"/>
      <c r="AK642" s="61"/>
      <c r="AL642" s="61"/>
      <c r="AM642" s="61"/>
      <c r="AN642" s="61"/>
      <c r="AO642" s="61"/>
      <c r="AP642" s="61"/>
      <c r="AQ642" s="61"/>
      <c r="AR642" s="61"/>
      <c r="AS642" s="61"/>
      <c r="AT642" s="61"/>
      <c r="AU642" s="61"/>
      <c r="AV642" s="61"/>
      <c r="AW642" s="61"/>
      <c r="AX642" s="61"/>
      <c r="AY642" s="61"/>
      <c r="AZ642" s="61"/>
      <c r="BA642" s="61"/>
      <c r="BB642" s="61"/>
      <c r="BC642" s="61"/>
      <c r="BD642" s="61"/>
      <c r="BE642" s="61"/>
      <c r="BF642" s="61"/>
      <c r="BG642" s="61"/>
      <c r="BH642" s="61"/>
      <c r="BI642" s="61"/>
      <c r="BJ642" s="61"/>
      <c r="BK642" s="61"/>
      <c r="BL642" s="61"/>
      <c r="BM642" s="61"/>
      <c r="BN642" s="61"/>
      <c r="BO642" s="61"/>
      <c r="BP642" s="61"/>
      <c r="BQ642" s="61"/>
      <c r="BR642" s="61"/>
      <c r="BS642" s="61"/>
      <c r="BT642" s="61"/>
      <c r="BU642" s="61"/>
      <c r="BV642" s="61"/>
      <c r="BW642" s="61"/>
      <c r="BX642" s="61"/>
      <c r="BY642" s="61"/>
      <c r="BZ642" s="61"/>
    </row>
    <row r="643" spans="1:78" ht="12.75" customHeight="1" x14ac:dyDescent="0.2">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c r="AG643" s="61"/>
      <c r="AH643" s="107"/>
      <c r="AI643" s="61"/>
      <c r="AJ643" s="61"/>
      <c r="AK643" s="61"/>
      <c r="AL643" s="61"/>
      <c r="AM643" s="61"/>
      <c r="AN643" s="61"/>
      <c r="AO643" s="61"/>
      <c r="AP643" s="61"/>
      <c r="AQ643" s="61"/>
      <c r="AR643" s="61"/>
      <c r="AS643" s="61"/>
      <c r="AT643" s="61"/>
      <c r="AU643" s="61"/>
      <c r="AV643" s="61"/>
      <c r="AW643" s="61"/>
      <c r="AX643" s="61"/>
      <c r="AY643" s="61"/>
      <c r="AZ643" s="61"/>
      <c r="BA643" s="61"/>
      <c r="BB643" s="61"/>
      <c r="BC643" s="61"/>
      <c r="BD643" s="61"/>
      <c r="BE643" s="61"/>
      <c r="BF643" s="61"/>
      <c r="BG643" s="61"/>
      <c r="BH643" s="61"/>
      <c r="BI643" s="61"/>
      <c r="BJ643" s="61"/>
      <c r="BK643" s="61"/>
      <c r="BL643" s="61"/>
      <c r="BM643" s="61"/>
      <c r="BN643" s="61"/>
      <c r="BO643" s="61"/>
      <c r="BP643" s="61"/>
      <c r="BQ643" s="61"/>
      <c r="BR643" s="61"/>
      <c r="BS643" s="61"/>
      <c r="BT643" s="61"/>
      <c r="BU643" s="61"/>
      <c r="BV643" s="61"/>
      <c r="BW643" s="61"/>
      <c r="BX643" s="61"/>
      <c r="BY643" s="61"/>
      <c r="BZ643" s="61"/>
    </row>
    <row r="644" spans="1:78" ht="12.75" customHeight="1" x14ac:dyDescent="0.2">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107"/>
      <c r="AI644" s="61"/>
      <c r="AJ644" s="61"/>
      <c r="AK644" s="61"/>
      <c r="AL644" s="61"/>
      <c r="AM644" s="61"/>
      <c r="AN644" s="61"/>
      <c r="AO644" s="61"/>
      <c r="AP644" s="61"/>
      <c r="AQ644" s="61"/>
      <c r="AR644" s="61"/>
      <c r="AS644" s="61"/>
      <c r="AT644" s="61"/>
      <c r="AU644" s="61"/>
      <c r="AV644" s="61"/>
      <c r="AW644" s="61"/>
      <c r="AX644" s="61"/>
      <c r="AY644" s="61"/>
      <c r="AZ644" s="61"/>
      <c r="BA644" s="61"/>
      <c r="BB644" s="61"/>
      <c r="BC644" s="61"/>
      <c r="BD644" s="61"/>
      <c r="BE644" s="61"/>
      <c r="BF644" s="61"/>
      <c r="BG644" s="61"/>
      <c r="BH644" s="61"/>
      <c r="BI644" s="61"/>
      <c r="BJ644" s="61"/>
      <c r="BK644" s="61"/>
      <c r="BL644" s="61"/>
      <c r="BM644" s="61"/>
      <c r="BN644" s="61"/>
      <c r="BO644" s="61"/>
      <c r="BP644" s="61"/>
      <c r="BQ644" s="61"/>
      <c r="BR644" s="61"/>
      <c r="BS644" s="61"/>
      <c r="BT644" s="61"/>
      <c r="BU644" s="61"/>
      <c r="BV644" s="61"/>
      <c r="BW644" s="61"/>
      <c r="BX644" s="61"/>
      <c r="BY644" s="61"/>
      <c r="BZ644" s="61"/>
    </row>
    <row r="645" spans="1:78" ht="12.75" customHeight="1" x14ac:dyDescent="0.2">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c r="AB645" s="61"/>
      <c r="AC645" s="61"/>
      <c r="AD645" s="61"/>
      <c r="AE645" s="61"/>
      <c r="AF645" s="61"/>
      <c r="AG645" s="61"/>
      <c r="AH645" s="107"/>
      <c r="AI645" s="61"/>
      <c r="AJ645" s="61"/>
      <c r="AK645" s="61"/>
      <c r="AL645" s="61"/>
      <c r="AM645" s="61"/>
      <c r="AN645" s="61"/>
      <c r="AO645" s="61"/>
      <c r="AP645" s="61"/>
      <c r="AQ645" s="61"/>
      <c r="AR645" s="61"/>
      <c r="AS645" s="61"/>
      <c r="AT645" s="61"/>
      <c r="AU645" s="61"/>
      <c r="AV645" s="61"/>
      <c r="AW645" s="61"/>
      <c r="AX645" s="61"/>
      <c r="AY645" s="61"/>
      <c r="AZ645" s="61"/>
      <c r="BA645" s="61"/>
      <c r="BB645" s="61"/>
      <c r="BC645" s="61"/>
      <c r="BD645" s="61"/>
      <c r="BE645" s="61"/>
      <c r="BF645" s="61"/>
      <c r="BG645" s="61"/>
      <c r="BH645" s="61"/>
      <c r="BI645" s="61"/>
      <c r="BJ645" s="61"/>
      <c r="BK645" s="61"/>
      <c r="BL645" s="61"/>
      <c r="BM645" s="61"/>
      <c r="BN645" s="61"/>
      <c r="BO645" s="61"/>
      <c r="BP645" s="61"/>
      <c r="BQ645" s="61"/>
      <c r="BR645" s="61"/>
      <c r="BS645" s="61"/>
      <c r="BT645" s="61"/>
      <c r="BU645" s="61"/>
      <c r="BV645" s="61"/>
      <c r="BW645" s="61"/>
      <c r="BX645" s="61"/>
      <c r="BY645" s="61"/>
      <c r="BZ645" s="61"/>
    </row>
    <row r="646" spans="1:78" ht="12.75" customHeight="1" x14ac:dyDescent="0.2">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c r="AB646" s="61"/>
      <c r="AC646" s="61"/>
      <c r="AD646" s="61"/>
      <c r="AE646" s="61"/>
      <c r="AF646" s="61"/>
      <c r="AG646" s="61"/>
      <c r="AH646" s="107"/>
      <c r="AI646" s="61"/>
      <c r="AJ646" s="61"/>
      <c r="AK646" s="61"/>
      <c r="AL646" s="61"/>
      <c r="AM646" s="61"/>
      <c r="AN646" s="61"/>
      <c r="AO646" s="61"/>
      <c r="AP646" s="61"/>
      <c r="AQ646" s="61"/>
      <c r="AR646" s="61"/>
      <c r="AS646" s="61"/>
      <c r="AT646" s="61"/>
      <c r="AU646" s="61"/>
      <c r="AV646" s="61"/>
      <c r="AW646" s="61"/>
      <c r="AX646" s="61"/>
      <c r="AY646" s="61"/>
      <c r="AZ646" s="61"/>
      <c r="BA646" s="61"/>
      <c r="BB646" s="61"/>
      <c r="BC646" s="61"/>
      <c r="BD646" s="61"/>
      <c r="BE646" s="61"/>
      <c r="BF646" s="61"/>
      <c r="BG646" s="61"/>
      <c r="BH646" s="61"/>
      <c r="BI646" s="61"/>
      <c r="BJ646" s="61"/>
      <c r="BK646" s="61"/>
      <c r="BL646" s="61"/>
      <c r="BM646" s="61"/>
      <c r="BN646" s="61"/>
      <c r="BO646" s="61"/>
      <c r="BP646" s="61"/>
      <c r="BQ646" s="61"/>
      <c r="BR646" s="61"/>
      <c r="BS646" s="61"/>
      <c r="BT646" s="61"/>
      <c r="BU646" s="61"/>
      <c r="BV646" s="61"/>
      <c r="BW646" s="61"/>
      <c r="BX646" s="61"/>
      <c r="BY646" s="61"/>
      <c r="BZ646" s="61"/>
    </row>
    <row r="647" spans="1:78" ht="12.75" customHeight="1" x14ac:dyDescent="0.2">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c r="AC647" s="61"/>
      <c r="AD647" s="61"/>
      <c r="AE647" s="61"/>
      <c r="AF647" s="61"/>
      <c r="AG647" s="61"/>
      <c r="AH647" s="107"/>
      <c r="AI647" s="61"/>
      <c r="AJ647" s="61"/>
      <c r="AK647" s="61"/>
      <c r="AL647" s="61"/>
      <c r="AM647" s="61"/>
      <c r="AN647" s="61"/>
      <c r="AO647" s="61"/>
      <c r="AP647" s="61"/>
      <c r="AQ647" s="61"/>
      <c r="AR647" s="61"/>
      <c r="AS647" s="61"/>
      <c r="AT647" s="61"/>
      <c r="AU647" s="61"/>
      <c r="AV647" s="61"/>
      <c r="AW647" s="61"/>
      <c r="AX647" s="61"/>
      <c r="AY647" s="61"/>
      <c r="AZ647" s="61"/>
      <c r="BA647" s="61"/>
      <c r="BB647" s="61"/>
      <c r="BC647" s="61"/>
      <c r="BD647" s="61"/>
      <c r="BE647" s="61"/>
      <c r="BF647" s="61"/>
      <c r="BG647" s="61"/>
      <c r="BH647" s="61"/>
      <c r="BI647" s="61"/>
      <c r="BJ647" s="61"/>
      <c r="BK647" s="61"/>
      <c r="BL647" s="61"/>
      <c r="BM647" s="61"/>
      <c r="BN647" s="61"/>
      <c r="BO647" s="61"/>
      <c r="BP647" s="61"/>
      <c r="BQ647" s="61"/>
      <c r="BR647" s="61"/>
      <c r="BS647" s="61"/>
      <c r="BT647" s="61"/>
      <c r="BU647" s="61"/>
      <c r="BV647" s="61"/>
      <c r="BW647" s="61"/>
      <c r="BX647" s="61"/>
      <c r="BY647" s="61"/>
      <c r="BZ647" s="61"/>
    </row>
    <row r="648" spans="1:78" ht="12.75" customHeight="1" x14ac:dyDescent="0.2">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c r="AC648" s="61"/>
      <c r="AD648" s="61"/>
      <c r="AE648" s="61"/>
      <c r="AF648" s="61"/>
      <c r="AG648" s="61"/>
      <c r="AH648" s="107"/>
      <c r="AI648" s="61"/>
      <c r="AJ648" s="61"/>
      <c r="AK648" s="61"/>
      <c r="AL648" s="61"/>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61"/>
      <c r="BI648" s="61"/>
      <c r="BJ648" s="61"/>
      <c r="BK648" s="61"/>
      <c r="BL648" s="61"/>
      <c r="BM648" s="61"/>
      <c r="BN648" s="61"/>
      <c r="BO648" s="61"/>
      <c r="BP648" s="61"/>
      <c r="BQ648" s="61"/>
      <c r="BR648" s="61"/>
      <c r="BS648" s="61"/>
      <c r="BT648" s="61"/>
      <c r="BU648" s="61"/>
      <c r="BV648" s="61"/>
      <c r="BW648" s="61"/>
      <c r="BX648" s="61"/>
      <c r="BY648" s="61"/>
      <c r="BZ648" s="61"/>
    </row>
    <row r="649" spans="1:78" ht="12.75" customHeight="1" x14ac:dyDescent="0.2">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c r="AC649" s="61"/>
      <c r="AD649" s="61"/>
      <c r="AE649" s="61"/>
      <c r="AF649" s="61"/>
      <c r="AG649" s="61"/>
      <c r="AH649" s="107"/>
      <c r="AI649" s="61"/>
      <c r="AJ649" s="61"/>
      <c r="AK649" s="61"/>
      <c r="AL649" s="61"/>
      <c r="AM649" s="61"/>
      <c r="AN649" s="61"/>
      <c r="AO649" s="61"/>
      <c r="AP649" s="61"/>
      <c r="AQ649" s="61"/>
      <c r="AR649" s="61"/>
      <c r="AS649" s="61"/>
      <c r="AT649" s="61"/>
      <c r="AU649" s="61"/>
      <c r="AV649" s="61"/>
      <c r="AW649" s="61"/>
      <c r="AX649" s="61"/>
      <c r="AY649" s="61"/>
      <c r="AZ649" s="61"/>
      <c r="BA649" s="61"/>
      <c r="BB649" s="61"/>
      <c r="BC649" s="61"/>
      <c r="BD649" s="61"/>
      <c r="BE649" s="61"/>
      <c r="BF649" s="61"/>
      <c r="BG649" s="61"/>
      <c r="BH649" s="61"/>
      <c r="BI649" s="61"/>
      <c r="BJ649" s="61"/>
      <c r="BK649" s="61"/>
      <c r="BL649" s="61"/>
      <c r="BM649" s="61"/>
      <c r="BN649" s="61"/>
      <c r="BO649" s="61"/>
      <c r="BP649" s="61"/>
      <c r="BQ649" s="61"/>
      <c r="BR649" s="61"/>
      <c r="BS649" s="61"/>
      <c r="BT649" s="61"/>
      <c r="BU649" s="61"/>
      <c r="BV649" s="61"/>
      <c r="BW649" s="61"/>
      <c r="BX649" s="61"/>
      <c r="BY649" s="61"/>
      <c r="BZ649" s="61"/>
    </row>
    <row r="650" spans="1:78" ht="12.75" customHeight="1" x14ac:dyDescent="0.2">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c r="AC650" s="61"/>
      <c r="AD650" s="61"/>
      <c r="AE650" s="61"/>
      <c r="AF650" s="61"/>
      <c r="AG650" s="61"/>
      <c r="AH650" s="107"/>
      <c r="AI650" s="61"/>
      <c r="AJ650" s="61"/>
      <c r="AK650" s="61"/>
      <c r="AL650" s="61"/>
      <c r="AM650" s="61"/>
      <c r="AN650" s="61"/>
      <c r="AO650" s="61"/>
      <c r="AP650" s="61"/>
      <c r="AQ650" s="61"/>
      <c r="AR650" s="61"/>
      <c r="AS650" s="61"/>
      <c r="AT650" s="61"/>
      <c r="AU650" s="61"/>
      <c r="AV650" s="61"/>
      <c r="AW650" s="61"/>
      <c r="AX650" s="61"/>
      <c r="AY650" s="61"/>
      <c r="AZ650" s="61"/>
      <c r="BA650" s="61"/>
      <c r="BB650" s="61"/>
      <c r="BC650" s="61"/>
      <c r="BD650" s="61"/>
      <c r="BE650" s="61"/>
      <c r="BF650" s="61"/>
      <c r="BG650" s="61"/>
      <c r="BH650" s="61"/>
      <c r="BI650" s="61"/>
      <c r="BJ650" s="61"/>
      <c r="BK650" s="61"/>
      <c r="BL650" s="61"/>
      <c r="BM650" s="61"/>
      <c r="BN650" s="61"/>
      <c r="BO650" s="61"/>
      <c r="BP650" s="61"/>
      <c r="BQ650" s="61"/>
      <c r="BR650" s="61"/>
      <c r="BS650" s="61"/>
      <c r="BT650" s="61"/>
      <c r="BU650" s="61"/>
      <c r="BV650" s="61"/>
      <c r="BW650" s="61"/>
      <c r="BX650" s="61"/>
      <c r="BY650" s="61"/>
      <c r="BZ650" s="61"/>
    </row>
    <row r="651" spans="1:78" ht="12.75" customHeight="1" x14ac:dyDescent="0.2">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c r="AC651" s="61"/>
      <c r="AD651" s="61"/>
      <c r="AE651" s="61"/>
      <c r="AF651" s="61"/>
      <c r="AG651" s="61"/>
      <c r="AH651" s="107"/>
      <c r="AI651" s="61"/>
      <c r="AJ651" s="61"/>
      <c r="AK651" s="61"/>
      <c r="AL651" s="61"/>
      <c r="AM651" s="61"/>
      <c r="AN651" s="61"/>
      <c r="AO651" s="61"/>
      <c r="AP651" s="61"/>
      <c r="AQ651" s="61"/>
      <c r="AR651" s="61"/>
      <c r="AS651" s="61"/>
      <c r="AT651" s="61"/>
      <c r="AU651" s="61"/>
      <c r="AV651" s="61"/>
      <c r="AW651" s="61"/>
      <c r="AX651" s="61"/>
      <c r="AY651" s="61"/>
      <c r="AZ651" s="61"/>
      <c r="BA651" s="61"/>
      <c r="BB651" s="61"/>
      <c r="BC651" s="61"/>
      <c r="BD651" s="61"/>
      <c r="BE651" s="61"/>
      <c r="BF651" s="61"/>
      <c r="BG651" s="61"/>
      <c r="BH651" s="61"/>
      <c r="BI651" s="61"/>
      <c r="BJ651" s="61"/>
      <c r="BK651" s="61"/>
      <c r="BL651" s="61"/>
      <c r="BM651" s="61"/>
      <c r="BN651" s="61"/>
      <c r="BO651" s="61"/>
      <c r="BP651" s="61"/>
      <c r="BQ651" s="61"/>
      <c r="BR651" s="61"/>
      <c r="BS651" s="61"/>
      <c r="BT651" s="61"/>
      <c r="BU651" s="61"/>
      <c r="BV651" s="61"/>
      <c r="BW651" s="61"/>
      <c r="BX651" s="61"/>
      <c r="BY651" s="61"/>
      <c r="BZ651" s="61"/>
    </row>
    <row r="652" spans="1:78" ht="12.75" customHeight="1" x14ac:dyDescent="0.2">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c r="AC652" s="61"/>
      <c r="AD652" s="61"/>
      <c r="AE652" s="61"/>
      <c r="AF652" s="61"/>
      <c r="AG652" s="61"/>
      <c r="AH652" s="107"/>
      <c r="AI652" s="61"/>
      <c r="AJ652" s="61"/>
      <c r="AK652" s="61"/>
      <c r="AL652" s="61"/>
      <c r="AM652" s="61"/>
      <c r="AN652" s="61"/>
      <c r="AO652" s="61"/>
      <c r="AP652" s="61"/>
      <c r="AQ652" s="61"/>
      <c r="AR652" s="61"/>
      <c r="AS652" s="61"/>
      <c r="AT652" s="61"/>
      <c r="AU652" s="61"/>
      <c r="AV652" s="61"/>
      <c r="AW652" s="61"/>
      <c r="AX652" s="61"/>
      <c r="AY652" s="61"/>
      <c r="AZ652" s="61"/>
      <c r="BA652" s="61"/>
      <c r="BB652" s="61"/>
      <c r="BC652" s="61"/>
      <c r="BD652" s="61"/>
      <c r="BE652" s="61"/>
      <c r="BF652" s="61"/>
      <c r="BG652" s="61"/>
      <c r="BH652" s="61"/>
      <c r="BI652" s="61"/>
      <c r="BJ652" s="61"/>
      <c r="BK652" s="61"/>
      <c r="BL652" s="61"/>
      <c r="BM652" s="61"/>
      <c r="BN652" s="61"/>
      <c r="BO652" s="61"/>
      <c r="BP652" s="61"/>
      <c r="BQ652" s="61"/>
      <c r="BR652" s="61"/>
      <c r="BS652" s="61"/>
      <c r="BT652" s="61"/>
      <c r="BU652" s="61"/>
      <c r="BV652" s="61"/>
      <c r="BW652" s="61"/>
      <c r="BX652" s="61"/>
      <c r="BY652" s="61"/>
      <c r="BZ652" s="61"/>
    </row>
    <row r="653" spans="1:78" ht="12.75" customHeight="1" x14ac:dyDescent="0.2">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c r="AC653" s="61"/>
      <c r="AD653" s="61"/>
      <c r="AE653" s="61"/>
      <c r="AF653" s="61"/>
      <c r="AG653" s="61"/>
      <c r="AH653" s="107"/>
      <c r="AI653" s="61"/>
      <c r="AJ653" s="61"/>
      <c r="AK653" s="61"/>
      <c r="AL653" s="61"/>
      <c r="AM653" s="61"/>
      <c r="AN653" s="61"/>
      <c r="AO653" s="61"/>
      <c r="AP653" s="61"/>
      <c r="AQ653" s="61"/>
      <c r="AR653" s="61"/>
      <c r="AS653" s="61"/>
      <c r="AT653" s="61"/>
      <c r="AU653" s="61"/>
      <c r="AV653" s="61"/>
      <c r="AW653" s="61"/>
      <c r="AX653" s="61"/>
      <c r="AY653" s="61"/>
      <c r="AZ653" s="61"/>
      <c r="BA653" s="61"/>
      <c r="BB653" s="61"/>
      <c r="BC653" s="61"/>
      <c r="BD653" s="61"/>
      <c r="BE653" s="61"/>
      <c r="BF653" s="61"/>
      <c r="BG653" s="61"/>
      <c r="BH653" s="61"/>
      <c r="BI653" s="61"/>
      <c r="BJ653" s="61"/>
      <c r="BK653" s="61"/>
      <c r="BL653" s="61"/>
      <c r="BM653" s="61"/>
      <c r="BN653" s="61"/>
      <c r="BO653" s="61"/>
      <c r="BP653" s="61"/>
      <c r="BQ653" s="61"/>
      <c r="BR653" s="61"/>
      <c r="BS653" s="61"/>
      <c r="BT653" s="61"/>
      <c r="BU653" s="61"/>
      <c r="BV653" s="61"/>
      <c r="BW653" s="61"/>
      <c r="BX653" s="61"/>
      <c r="BY653" s="61"/>
      <c r="BZ653" s="61"/>
    </row>
    <row r="654" spans="1:78" ht="12.75" customHeight="1" x14ac:dyDescent="0.2">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c r="AG654" s="61"/>
      <c r="AH654" s="107"/>
      <c r="AI654" s="61"/>
      <c r="AJ654" s="61"/>
      <c r="AK654" s="61"/>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row>
    <row r="655" spans="1:78" ht="12.75" customHeight="1" x14ac:dyDescent="0.2">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c r="AG655" s="61"/>
      <c r="AH655" s="107"/>
      <c r="AI655" s="61"/>
      <c r="AJ655" s="61"/>
      <c r="AK655" s="61"/>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row>
    <row r="656" spans="1:78" ht="12.75" customHeight="1" x14ac:dyDescent="0.2">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c r="AC656" s="61"/>
      <c r="AD656" s="61"/>
      <c r="AE656" s="61"/>
      <c r="AF656" s="61"/>
      <c r="AG656" s="61"/>
      <c r="AH656" s="107"/>
      <c r="AI656" s="61"/>
      <c r="AJ656" s="61"/>
      <c r="AK656" s="61"/>
      <c r="AL656" s="61"/>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61"/>
      <c r="BT656" s="61"/>
      <c r="BU656" s="61"/>
      <c r="BV656" s="61"/>
      <c r="BW656" s="61"/>
      <c r="BX656" s="61"/>
      <c r="BY656" s="61"/>
      <c r="BZ656" s="61"/>
    </row>
    <row r="657" spans="1:78" ht="12.75" customHeight="1" x14ac:dyDescent="0.2">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c r="AC657" s="61"/>
      <c r="AD657" s="61"/>
      <c r="AE657" s="61"/>
      <c r="AF657" s="61"/>
      <c r="AG657" s="61"/>
      <c r="AH657" s="107"/>
      <c r="AI657" s="61"/>
      <c r="AJ657" s="61"/>
      <c r="AK657" s="61"/>
      <c r="AL657" s="61"/>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61"/>
      <c r="BT657" s="61"/>
      <c r="BU657" s="61"/>
      <c r="BV657" s="61"/>
      <c r="BW657" s="61"/>
      <c r="BX657" s="61"/>
      <c r="BY657" s="61"/>
      <c r="BZ657" s="61"/>
    </row>
    <row r="658" spans="1:78" ht="12.75" customHeight="1" x14ac:dyDescent="0.2">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c r="AC658" s="61"/>
      <c r="AD658" s="61"/>
      <c r="AE658" s="61"/>
      <c r="AF658" s="61"/>
      <c r="AG658" s="61"/>
      <c r="AH658" s="107"/>
      <c r="AI658" s="61"/>
      <c r="AJ658" s="61"/>
      <c r="AK658" s="61"/>
      <c r="AL658" s="61"/>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61"/>
      <c r="BT658" s="61"/>
      <c r="BU658" s="61"/>
      <c r="BV658" s="61"/>
      <c r="BW658" s="61"/>
      <c r="BX658" s="61"/>
      <c r="BY658" s="61"/>
      <c r="BZ658" s="61"/>
    </row>
    <row r="659" spans="1:78" ht="12.75" customHeight="1" x14ac:dyDescent="0.2">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c r="AC659" s="61"/>
      <c r="AD659" s="61"/>
      <c r="AE659" s="61"/>
      <c r="AF659" s="61"/>
      <c r="AG659" s="61"/>
      <c r="AH659" s="107"/>
      <c r="AI659" s="61"/>
      <c r="AJ659" s="61"/>
      <c r="AK659" s="61"/>
      <c r="AL659" s="61"/>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61"/>
      <c r="BT659" s="61"/>
      <c r="BU659" s="61"/>
      <c r="BV659" s="61"/>
      <c r="BW659" s="61"/>
      <c r="BX659" s="61"/>
      <c r="BY659" s="61"/>
      <c r="BZ659" s="61"/>
    </row>
    <row r="660" spans="1:78" ht="12.75" customHeight="1" x14ac:dyDescent="0.2">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c r="AC660" s="61"/>
      <c r="AD660" s="61"/>
      <c r="AE660" s="61"/>
      <c r="AF660" s="61"/>
      <c r="AG660" s="61"/>
      <c r="AH660" s="107"/>
      <c r="AI660" s="61"/>
      <c r="AJ660" s="61"/>
      <c r="AK660" s="61"/>
      <c r="AL660" s="61"/>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61"/>
      <c r="BT660" s="61"/>
      <c r="BU660" s="61"/>
      <c r="BV660" s="61"/>
      <c r="BW660" s="61"/>
      <c r="BX660" s="61"/>
      <c r="BY660" s="61"/>
      <c r="BZ660" s="61"/>
    </row>
    <row r="661" spans="1:78" ht="12.75" customHeight="1" x14ac:dyDescent="0.2">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c r="AC661" s="61"/>
      <c r="AD661" s="61"/>
      <c r="AE661" s="61"/>
      <c r="AF661" s="61"/>
      <c r="AG661" s="61"/>
      <c r="AH661" s="107"/>
      <c r="AI661" s="61"/>
      <c r="AJ661" s="61"/>
      <c r="AK661" s="61"/>
      <c r="AL661" s="61"/>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61"/>
      <c r="BT661" s="61"/>
      <c r="BU661" s="61"/>
      <c r="BV661" s="61"/>
      <c r="BW661" s="61"/>
      <c r="BX661" s="61"/>
      <c r="BY661" s="61"/>
      <c r="BZ661" s="61"/>
    </row>
    <row r="662" spans="1:78" ht="12.75" customHeight="1" x14ac:dyDescent="0.2">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107"/>
      <c r="AI662" s="61"/>
      <c r="AJ662" s="61"/>
      <c r="AK662" s="61"/>
      <c r="AL662" s="61"/>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61"/>
      <c r="BT662" s="61"/>
      <c r="BU662" s="61"/>
      <c r="BV662" s="61"/>
      <c r="BW662" s="61"/>
      <c r="BX662" s="61"/>
      <c r="BY662" s="61"/>
      <c r="BZ662" s="61"/>
    </row>
    <row r="663" spans="1:78" ht="12.75" customHeight="1" x14ac:dyDescent="0.2">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c r="AC663" s="61"/>
      <c r="AD663" s="61"/>
      <c r="AE663" s="61"/>
      <c r="AF663" s="61"/>
      <c r="AG663" s="61"/>
      <c r="AH663" s="107"/>
      <c r="AI663" s="61"/>
      <c r="AJ663" s="61"/>
      <c r="AK663" s="61"/>
      <c r="AL663" s="61"/>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61"/>
      <c r="BT663" s="61"/>
      <c r="BU663" s="61"/>
      <c r="BV663" s="61"/>
      <c r="BW663" s="61"/>
      <c r="BX663" s="61"/>
      <c r="BY663" s="61"/>
      <c r="BZ663" s="61"/>
    </row>
    <row r="664" spans="1:78" ht="12.75" customHeight="1" x14ac:dyDescent="0.2">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c r="AC664" s="61"/>
      <c r="AD664" s="61"/>
      <c r="AE664" s="61"/>
      <c r="AF664" s="61"/>
      <c r="AG664" s="61"/>
      <c r="AH664" s="107"/>
      <c r="AI664" s="61"/>
      <c r="AJ664" s="61"/>
      <c r="AK664" s="61"/>
      <c r="AL664" s="61"/>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61"/>
      <c r="BT664" s="61"/>
      <c r="BU664" s="61"/>
      <c r="BV664" s="61"/>
      <c r="BW664" s="61"/>
      <c r="BX664" s="61"/>
      <c r="BY664" s="61"/>
      <c r="BZ664" s="61"/>
    </row>
    <row r="665" spans="1:78" ht="12.75" customHeight="1" x14ac:dyDescent="0.2">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c r="AC665" s="61"/>
      <c r="AD665" s="61"/>
      <c r="AE665" s="61"/>
      <c r="AF665" s="61"/>
      <c r="AG665" s="61"/>
      <c r="AH665" s="107"/>
      <c r="AI665" s="61"/>
      <c r="AJ665" s="61"/>
      <c r="AK665" s="61"/>
      <c r="AL665" s="61"/>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61"/>
      <c r="BT665" s="61"/>
      <c r="BU665" s="61"/>
      <c r="BV665" s="61"/>
      <c r="BW665" s="61"/>
      <c r="BX665" s="61"/>
      <c r="BY665" s="61"/>
      <c r="BZ665" s="61"/>
    </row>
    <row r="666" spans="1:78" ht="12.75" customHeight="1" x14ac:dyDescent="0.2">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c r="AC666" s="61"/>
      <c r="AD666" s="61"/>
      <c r="AE666" s="61"/>
      <c r="AF666" s="61"/>
      <c r="AG666" s="61"/>
      <c r="AH666" s="107"/>
      <c r="AI666" s="61"/>
      <c r="AJ666" s="61"/>
      <c r="AK666" s="61"/>
      <c r="AL666" s="61"/>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61"/>
      <c r="BT666" s="61"/>
      <c r="BU666" s="61"/>
      <c r="BV666" s="61"/>
      <c r="BW666" s="61"/>
      <c r="BX666" s="61"/>
      <c r="BY666" s="61"/>
      <c r="BZ666" s="61"/>
    </row>
    <row r="667" spans="1:78" ht="12.75" customHeight="1" x14ac:dyDescent="0.2">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c r="AC667" s="61"/>
      <c r="AD667" s="61"/>
      <c r="AE667" s="61"/>
      <c r="AF667" s="61"/>
      <c r="AG667" s="61"/>
      <c r="AH667" s="107"/>
      <c r="AI667" s="61"/>
      <c r="AJ667" s="61"/>
      <c r="AK667" s="61"/>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61"/>
      <c r="BT667" s="61"/>
      <c r="BU667" s="61"/>
      <c r="BV667" s="61"/>
      <c r="BW667" s="61"/>
      <c r="BX667" s="61"/>
      <c r="BY667" s="61"/>
      <c r="BZ667" s="61"/>
    </row>
    <row r="668" spans="1:78" ht="12.75" customHeight="1" x14ac:dyDescent="0.2">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c r="AC668" s="61"/>
      <c r="AD668" s="61"/>
      <c r="AE668" s="61"/>
      <c r="AF668" s="61"/>
      <c r="AG668" s="61"/>
      <c r="AH668" s="107"/>
      <c r="AI668" s="61"/>
      <c r="AJ668" s="61"/>
      <c r="AK668" s="61"/>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61"/>
      <c r="BU668" s="61"/>
      <c r="BV668" s="61"/>
      <c r="BW668" s="61"/>
      <c r="BX668" s="61"/>
      <c r="BY668" s="61"/>
      <c r="BZ668" s="61"/>
    </row>
    <row r="669" spans="1:78" ht="12.75" customHeight="1" x14ac:dyDescent="0.2">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c r="AC669" s="61"/>
      <c r="AD669" s="61"/>
      <c r="AE669" s="61"/>
      <c r="AF669" s="61"/>
      <c r="AG669" s="61"/>
      <c r="AH669" s="107"/>
      <c r="AI669" s="61"/>
      <c r="AJ669" s="61"/>
      <c r="AK669" s="61"/>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61"/>
      <c r="BT669" s="61"/>
      <c r="BU669" s="61"/>
      <c r="BV669" s="61"/>
      <c r="BW669" s="61"/>
      <c r="BX669" s="61"/>
      <c r="BY669" s="61"/>
      <c r="BZ669" s="61"/>
    </row>
    <row r="670" spans="1:78" ht="12.75" customHeight="1" x14ac:dyDescent="0.2">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c r="AC670" s="61"/>
      <c r="AD670" s="61"/>
      <c r="AE670" s="61"/>
      <c r="AF670" s="61"/>
      <c r="AG670" s="61"/>
      <c r="AH670" s="107"/>
      <c r="AI670" s="61"/>
      <c r="AJ670" s="61"/>
      <c r="AK670" s="61"/>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61"/>
      <c r="BT670" s="61"/>
      <c r="BU670" s="61"/>
      <c r="BV670" s="61"/>
      <c r="BW670" s="61"/>
      <c r="BX670" s="61"/>
      <c r="BY670" s="61"/>
      <c r="BZ670" s="61"/>
    </row>
    <row r="671" spans="1:78" ht="12.75" customHeight="1" x14ac:dyDescent="0.2">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c r="AC671" s="61"/>
      <c r="AD671" s="61"/>
      <c r="AE671" s="61"/>
      <c r="AF671" s="61"/>
      <c r="AG671" s="61"/>
      <c r="AH671" s="107"/>
      <c r="AI671" s="61"/>
      <c r="AJ671" s="61"/>
      <c r="AK671" s="61"/>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61"/>
      <c r="BT671" s="61"/>
      <c r="BU671" s="61"/>
      <c r="BV671" s="61"/>
      <c r="BW671" s="61"/>
      <c r="BX671" s="61"/>
      <c r="BY671" s="61"/>
      <c r="BZ671" s="61"/>
    </row>
    <row r="672" spans="1:78" ht="12.75" customHeight="1" x14ac:dyDescent="0.2">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c r="AC672" s="61"/>
      <c r="AD672" s="61"/>
      <c r="AE672" s="61"/>
      <c r="AF672" s="61"/>
      <c r="AG672" s="61"/>
      <c r="AH672" s="107"/>
      <c r="AI672" s="61"/>
      <c r="AJ672" s="61"/>
      <c r="AK672" s="61"/>
      <c r="AL672" s="61"/>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61"/>
      <c r="BT672" s="61"/>
      <c r="BU672" s="61"/>
      <c r="BV672" s="61"/>
      <c r="BW672" s="61"/>
      <c r="BX672" s="61"/>
      <c r="BY672" s="61"/>
      <c r="BZ672" s="61"/>
    </row>
    <row r="673" spans="1:78" ht="12.75" customHeight="1" x14ac:dyDescent="0.2">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c r="AC673" s="61"/>
      <c r="AD673" s="61"/>
      <c r="AE673" s="61"/>
      <c r="AF673" s="61"/>
      <c r="AG673" s="61"/>
      <c r="AH673" s="107"/>
      <c r="AI673" s="61"/>
      <c r="AJ673" s="61"/>
      <c r="AK673" s="61"/>
      <c r="AL673" s="61"/>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61"/>
      <c r="BT673" s="61"/>
      <c r="BU673" s="61"/>
      <c r="BV673" s="61"/>
      <c r="BW673" s="61"/>
      <c r="BX673" s="61"/>
      <c r="BY673" s="61"/>
      <c r="BZ673" s="61"/>
    </row>
    <row r="674" spans="1:78" ht="12.75" customHeight="1" x14ac:dyDescent="0.2">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c r="AC674" s="61"/>
      <c r="AD674" s="61"/>
      <c r="AE674" s="61"/>
      <c r="AF674" s="61"/>
      <c r="AG674" s="61"/>
      <c r="AH674" s="107"/>
      <c r="AI674" s="61"/>
      <c r="AJ674" s="61"/>
      <c r="AK674" s="61"/>
      <c r="AL674" s="61"/>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61"/>
      <c r="BT674" s="61"/>
      <c r="BU674" s="61"/>
      <c r="BV674" s="61"/>
      <c r="BW674" s="61"/>
      <c r="BX674" s="61"/>
      <c r="BY674" s="61"/>
      <c r="BZ674" s="61"/>
    </row>
    <row r="675" spans="1:78" ht="12.75" customHeight="1" x14ac:dyDescent="0.2">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c r="AC675" s="61"/>
      <c r="AD675" s="61"/>
      <c r="AE675" s="61"/>
      <c r="AF675" s="61"/>
      <c r="AG675" s="61"/>
      <c r="AH675" s="107"/>
      <c r="AI675" s="61"/>
      <c r="AJ675" s="61"/>
      <c r="AK675" s="61"/>
      <c r="AL675" s="61"/>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61"/>
      <c r="BT675" s="61"/>
      <c r="BU675" s="61"/>
      <c r="BV675" s="61"/>
      <c r="BW675" s="61"/>
      <c r="BX675" s="61"/>
      <c r="BY675" s="61"/>
      <c r="BZ675" s="61"/>
    </row>
    <row r="676" spans="1:78" ht="12.75" customHeight="1" x14ac:dyDescent="0.2">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c r="AC676" s="61"/>
      <c r="AD676" s="61"/>
      <c r="AE676" s="61"/>
      <c r="AF676" s="61"/>
      <c r="AG676" s="61"/>
      <c r="AH676" s="107"/>
      <c r="AI676" s="61"/>
      <c r="AJ676" s="61"/>
      <c r="AK676" s="61"/>
      <c r="AL676" s="61"/>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61"/>
      <c r="BT676" s="61"/>
      <c r="BU676" s="61"/>
      <c r="BV676" s="61"/>
      <c r="BW676" s="61"/>
      <c r="BX676" s="61"/>
      <c r="BY676" s="61"/>
      <c r="BZ676" s="61"/>
    </row>
    <row r="677" spans="1:78" ht="12.75" customHeight="1" x14ac:dyDescent="0.2">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c r="AC677" s="61"/>
      <c r="AD677" s="61"/>
      <c r="AE677" s="61"/>
      <c r="AF677" s="61"/>
      <c r="AG677" s="61"/>
      <c r="AH677" s="107"/>
      <c r="AI677" s="61"/>
      <c r="AJ677" s="61"/>
      <c r="AK677" s="61"/>
      <c r="AL677" s="61"/>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61"/>
      <c r="BT677" s="61"/>
      <c r="BU677" s="61"/>
      <c r="BV677" s="61"/>
      <c r="BW677" s="61"/>
      <c r="BX677" s="61"/>
      <c r="BY677" s="61"/>
      <c r="BZ677" s="61"/>
    </row>
    <row r="678" spans="1:78" ht="12.75" customHeight="1" x14ac:dyDescent="0.2">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c r="AC678" s="61"/>
      <c r="AD678" s="61"/>
      <c r="AE678" s="61"/>
      <c r="AF678" s="61"/>
      <c r="AG678" s="61"/>
      <c r="AH678" s="107"/>
      <c r="AI678" s="61"/>
      <c r="AJ678" s="61"/>
      <c r="AK678" s="61"/>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61"/>
      <c r="BT678" s="61"/>
      <c r="BU678" s="61"/>
      <c r="BV678" s="61"/>
      <c r="BW678" s="61"/>
      <c r="BX678" s="61"/>
      <c r="BY678" s="61"/>
      <c r="BZ678" s="61"/>
    </row>
    <row r="679" spans="1:78" ht="12.75" customHeight="1" x14ac:dyDescent="0.2">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c r="AC679" s="61"/>
      <c r="AD679" s="61"/>
      <c r="AE679" s="61"/>
      <c r="AF679" s="61"/>
      <c r="AG679" s="61"/>
      <c r="AH679" s="107"/>
      <c r="AI679" s="61"/>
      <c r="AJ679" s="61"/>
      <c r="AK679" s="61"/>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61"/>
      <c r="BT679" s="61"/>
      <c r="BU679" s="61"/>
      <c r="BV679" s="61"/>
      <c r="BW679" s="61"/>
      <c r="BX679" s="61"/>
      <c r="BY679" s="61"/>
      <c r="BZ679" s="61"/>
    </row>
    <row r="680" spans="1:78" ht="12.75" customHeight="1" x14ac:dyDescent="0.2">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c r="AC680" s="61"/>
      <c r="AD680" s="61"/>
      <c r="AE680" s="61"/>
      <c r="AF680" s="61"/>
      <c r="AG680" s="61"/>
      <c r="AH680" s="107"/>
      <c r="AI680" s="61"/>
      <c r="AJ680" s="61"/>
      <c r="AK680" s="61"/>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61"/>
      <c r="BT680" s="61"/>
      <c r="BU680" s="61"/>
      <c r="BV680" s="61"/>
      <c r="BW680" s="61"/>
      <c r="BX680" s="61"/>
      <c r="BY680" s="61"/>
      <c r="BZ680" s="61"/>
    </row>
    <row r="681" spans="1:78" ht="12.75" customHeight="1" x14ac:dyDescent="0.2">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c r="AC681" s="61"/>
      <c r="AD681" s="61"/>
      <c r="AE681" s="61"/>
      <c r="AF681" s="61"/>
      <c r="AG681" s="61"/>
      <c r="AH681" s="107"/>
      <c r="AI681" s="61"/>
      <c r="AJ681" s="61"/>
      <c r="AK681" s="61"/>
      <c r="AL681" s="61"/>
      <c r="AM681" s="61"/>
      <c r="AN681" s="61"/>
      <c r="AO681" s="61"/>
      <c r="AP681" s="61"/>
      <c r="AQ681" s="61"/>
      <c r="AR681" s="61"/>
      <c r="AS681" s="61"/>
      <c r="AT681" s="61"/>
      <c r="AU681" s="61"/>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61"/>
      <c r="BT681" s="61"/>
      <c r="BU681" s="61"/>
      <c r="BV681" s="61"/>
      <c r="BW681" s="61"/>
      <c r="BX681" s="61"/>
      <c r="BY681" s="61"/>
      <c r="BZ681" s="61"/>
    </row>
    <row r="682" spans="1:78" ht="12.75" customHeight="1" x14ac:dyDescent="0.2">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c r="AC682" s="61"/>
      <c r="AD682" s="61"/>
      <c r="AE682" s="61"/>
      <c r="AF682" s="61"/>
      <c r="AG682" s="61"/>
      <c r="AH682" s="107"/>
      <c r="AI682" s="61"/>
      <c r="AJ682" s="61"/>
      <c r="AK682" s="61"/>
      <c r="AL682" s="61"/>
      <c r="AM682" s="61"/>
      <c r="AN682" s="61"/>
      <c r="AO682" s="61"/>
      <c r="AP682" s="61"/>
      <c r="AQ682" s="61"/>
      <c r="AR682" s="61"/>
      <c r="AS682" s="61"/>
      <c r="AT682" s="61"/>
      <c r="AU682" s="61"/>
      <c r="AV682" s="61"/>
      <c r="AW682" s="61"/>
      <c r="AX682" s="61"/>
      <c r="AY682" s="61"/>
      <c r="AZ682" s="61"/>
      <c r="BA682" s="61"/>
      <c r="BB682" s="61"/>
      <c r="BC682" s="61"/>
      <c r="BD682" s="61"/>
      <c r="BE682" s="61"/>
      <c r="BF682" s="61"/>
      <c r="BG682" s="61"/>
      <c r="BH682" s="61"/>
      <c r="BI682" s="61"/>
      <c r="BJ682" s="61"/>
      <c r="BK682" s="61"/>
      <c r="BL682" s="61"/>
      <c r="BM682" s="61"/>
      <c r="BN682" s="61"/>
      <c r="BO682" s="61"/>
      <c r="BP682" s="61"/>
      <c r="BQ682" s="61"/>
      <c r="BR682" s="61"/>
      <c r="BS682" s="61"/>
      <c r="BT682" s="61"/>
      <c r="BU682" s="61"/>
      <c r="BV682" s="61"/>
      <c r="BW682" s="61"/>
      <c r="BX682" s="61"/>
      <c r="BY682" s="61"/>
      <c r="BZ682" s="61"/>
    </row>
    <row r="683" spans="1:78" ht="12.75" customHeight="1" x14ac:dyDescent="0.2">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107"/>
      <c r="AI683" s="61"/>
      <c r="AJ683" s="61"/>
      <c r="AK683" s="61"/>
      <c r="AL683" s="61"/>
      <c r="AM683" s="61"/>
      <c r="AN683" s="61"/>
      <c r="AO683" s="61"/>
      <c r="AP683" s="61"/>
      <c r="AQ683" s="61"/>
      <c r="AR683" s="61"/>
      <c r="AS683" s="61"/>
      <c r="AT683" s="61"/>
      <c r="AU683" s="61"/>
      <c r="AV683" s="61"/>
      <c r="AW683" s="61"/>
      <c r="AX683" s="61"/>
      <c r="AY683" s="61"/>
      <c r="AZ683" s="61"/>
      <c r="BA683" s="61"/>
      <c r="BB683" s="61"/>
      <c r="BC683" s="61"/>
      <c r="BD683" s="61"/>
      <c r="BE683" s="61"/>
      <c r="BF683" s="61"/>
      <c r="BG683" s="61"/>
      <c r="BH683" s="61"/>
      <c r="BI683" s="61"/>
      <c r="BJ683" s="61"/>
      <c r="BK683" s="61"/>
      <c r="BL683" s="61"/>
      <c r="BM683" s="61"/>
      <c r="BN683" s="61"/>
      <c r="BO683" s="61"/>
      <c r="BP683" s="61"/>
      <c r="BQ683" s="61"/>
      <c r="BR683" s="61"/>
      <c r="BS683" s="61"/>
      <c r="BT683" s="61"/>
      <c r="BU683" s="61"/>
      <c r="BV683" s="61"/>
      <c r="BW683" s="61"/>
      <c r="BX683" s="61"/>
      <c r="BY683" s="61"/>
      <c r="BZ683" s="61"/>
    </row>
    <row r="684" spans="1:78" ht="12.75" customHeight="1" x14ac:dyDescent="0.2">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107"/>
      <c r="AI684" s="61"/>
      <c r="AJ684" s="61"/>
      <c r="AK684" s="61"/>
      <c r="AL684" s="61"/>
      <c r="AM684" s="61"/>
      <c r="AN684" s="61"/>
      <c r="AO684" s="61"/>
      <c r="AP684" s="61"/>
      <c r="AQ684" s="61"/>
      <c r="AR684" s="61"/>
      <c r="AS684" s="61"/>
      <c r="AT684" s="61"/>
      <c r="AU684" s="61"/>
      <c r="AV684" s="61"/>
      <c r="AW684" s="61"/>
      <c r="AX684" s="61"/>
      <c r="AY684" s="61"/>
      <c r="AZ684" s="61"/>
      <c r="BA684" s="61"/>
      <c r="BB684" s="61"/>
      <c r="BC684" s="61"/>
      <c r="BD684" s="61"/>
      <c r="BE684" s="61"/>
      <c r="BF684" s="61"/>
      <c r="BG684" s="61"/>
      <c r="BH684" s="61"/>
      <c r="BI684" s="61"/>
      <c r="BJ684" s="61"/>
      <c r="BK684" s="61"/>
      <c r="BL684" s="61"/>
      <c r="BM684" s="61"/>
      <c r="BN684" s="61"/>
      <c r="BO684" s="61"/>
      <c r="BP684" s="61"/>
      <c r="BQ684" s="61"/>
      <c r="BR684" s="61"/>
      <c r="BS684" s="61"/>
      <c r="BT684" s="61"/>
      <c r="BU684" s="61"/>
      <c r="BV684" s="61"/>
      <c r="BW684" s="61"/>
      <c r="BX684" s="61"/>
      <c r="BY684" s="61"/>
      <c r="BZ684" s="61"/>
    </row>
    <row r="685" spans="1:78" ht="12.75" customHeight="1" x14ac:dyDescent="0.2">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c r="AC685" s="61"/>
      <c r="AD685" s="61"/>
      <c r="AE685" s="61"/>
      <c r="AF685" s="61"/>
      <c r="AG685" s="61"/>
      <c r="AH685" s="107"/>
      <c r="AI685" s="61"/>
      <c r="AJ685" s="61"/>
      <c r="AK685" s="61"/>
      <c r="AL685" s="61"/>
      <c r="AM685" s="61"/>
      <c r="AN685" s="61"/>
      <c r="AO685" s="61"/>
      <c r="AP685" s="61"/>
      <c r="AQ685" s="61"/>
      <c r="AR685" s="61"/>
      <c r="AS685" s="61"/>
      <c r="AT685" s="61"/>
      <c r="AU685" s="61"/>
      <c r="AV685" s="61"/>
      <c r="AW685" s="61"/>
      <c r="AX685" s="61"/>
      <c r="AY685" s="61"/>
      <c r="AZ685" s="61"/>
      <c r="BA685" s="61"/>
      <c r="BB685" s="61"/>
      <c r="BC685" s="61"/>
      <c r="BD685" s="61"/>
      <c r="BE685" s="61"/>
      <c r="BF685" s="61"/>
      <c r="BG685" s="61"/>
      <c r="BH685" s="61"/>
      <c r="BI685" s="61"/>
      <c r="BJ685" s="61"/>
      <c r="BK685" s="61"/>
      <c r="BL685" s="61"/>
      <c r="BM685" s="61"/>
      <c r="BN685" s="61"/>
      <c r="BO685" s="61"/>
      <c r="BP685" s="61"/>
      <c r="BQ685" s="61"/>
      <c r="BR685" s="61"/>
      <c r="BS685" s="61"/>
      <c r="BT685" s="61"/>
      <c r="BU685" s="61"/>
      <c r="BV685" s="61"/>
      <c r="BW685" s="61"/>
      <c r="BX685" s="61"/>
      <c r="BY685" s="61"/>
      <c r="BZ685" s="61"/>
    </row>
    <row r="686" spans="1:78" ht="12.75" customHeight="1" x14ac:dyDescent="0.2">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c r="AC686" s="61"/>
      <c r="AD686" s="61"/>
      <c r="AE686" s="61"/>
      <c r="AF686" s="61"/>
      <c r="AG686" s="61"/>
      <c r="AH686" s="107"/>
      <c r="AI686" s="61"/>
      <c r="AJ686" s="61"/>
      <c r="AK686" s="61"/>
      <c r="AL686" s="61"/>
      <c r="AM686" s="61"/>
      <c r="AN686" s="61"/>
      <c r="AO686" s="61"/>
      <c r="AP686" s="61"/>
      <c r="AQ686" s="61"/>
      <c r="AR686" s="61"/>
      <c r="AS686" s="61"/>
      <c r="AT686" s="61"/>
      <c r="AU686" s="61"/>
      <c r="AV686" s="61"/>
      <c r="AW686" s="61"/>
      <c r="AX686" s="61"/>
      <c r="AY686" s="61"/>
      <c r="AZ686" s="61"/>
      <c r="BA686" s="61"/>
      <c r="BB686" s="61"/>
      <c r="BC686" s="61"/>
      <c r="BD686" s="61"/>
      <c r="BE686" s="61"/>
      <c r="BF686" s="61"/>
      <c r="BG686" s="61"/>
      <c r="BH686" s="61"/>
      <c r="BI686" s="61"/>
      <c r="BJ686" s="61"/>
      <c r="BK686" s="61"/>
      <c r="BL686" s="61"/>
      <c r="BM686" s="61"/>
      <c r="BN686" s="61"/>
      <c r="BO686" s="61"/>
      <c r="BP686" s="61"/>
      <c r="BQ686" s="61"/>
      <c r="BR686" s="61"/>
      <c r="BS686" s="61"/>
      <c r="BT686" s="61"/>
      <c r="BU686" s="61"/>
      <c r="BV686" s="61"/>
      <c r="BW686" s="61"/>
      <c r="BX686" s="61"/>
      <c r="BY686" s="61"/>
      <c r="BZ686" s="61"/>
    </row>
    <row r="687" spans="1:78" ht="12.75" customHeight="1" x14ac:dyDescent="0.2">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c r="AC687" s="61"/>
      <c r="AD687" s="61"/>
      <c r="AE687" s="61"/>
      <c r="AF687" s="61"/>
      <c r="AG687" s="61"/>
      <c r="AH687" s="107"/>
      <c r="AI687" s="61"/>
      <c r="AJ687" s="61"/>
      <c r="AK687" s="61"/>
      <c r="AL687" s="61"/>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61"/>
      <c r="BI687" s="61"/>
      <c r="BJ687" s="61"/>
      <c r="BK687" s="61"/>
      <c r="BL687" s="61"/>
      <c r="BM687" s="61"/>
      <c r="BN687" s="61"/>
      <c r="BO687" s="61"/>
      <c r="BP687" s="61"/>
      <c r="BQ687" s="61"/>
      <c r="BR687" s="61"/>
      <c r="BS687" s="61"/>
      <c r="BT687" s="61"/>
      <c r="BU687" s="61"/>
      <c r="BV687" s="61"/>
      <c r="BW687" s="61"/>
      <c r="BX687" s="61"/>
      <c r="BY687" s="61"/>
      <c r="BZ687" s="61"/>
    </row>
    <row r="688" spans="1:78" ht="12.75" customHeight="1" x14ac:dyDescent="0.2">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c r="AC688" s="61"/>
      <c r="AD688" s="61"/>
      <c r="AE688" s="61"/>
      <c r="AF688" s="61"/>
      <c r="AG688" s="61"/>
      <c r="AH688" s="107"/>
      <c r="AI688" s="61"/>
      <c r="AJ688" s="61"/>
      <c r="AK688" s="61"/>
      <c r="AL688" s="61"/>
      <c r="AM688" s="61"/>
      <c r="AN688" s="61"/>
      <c r="AO688" s="61"/>
      <c r="AP688" s="61"/>
      <c r="AQ688" s="61"/>
      <c r="AR688" s="61"/>
      <c r="AS688" s="61"/>
      <c r="AT688" s="61"/>
      <c r="AU688" s="61"/>
      <c r="AV688" s="61"/>
      <c r="AW688" s="61"/>
      <c r="AX688" s="61"/>
      <c r="AY688" s="61"/>
      <c r="AZ688" s="61"/>
      <c r="BA688" s="61"/>
      <c r="BB688" s="61"/>
      <c r="BC688" s="61"/>
      <c r="BD688" s="61"/>
      <c r="BE688" s="61"/>
      <c r="BF688" s="61"/>
      <c r="BG688" s="61"/>
      <c r="BH688" s="61"/>
      <c r="BI688" s="61"/>
      <c r="BJ688" s="61"/>
      <c r="BK688" s="61"/>
      <c r="BL688" s="61"/>
      <c r="BM688" s="61"/>
      <c r="BN688" s="61"/>
      <c r="BO688" s="61"/>
      <c r="BP688" s="61"/>
      <c r="BQ688" s="61"/>
      <c r="BR688" s="61"/>
      <c r="BS688" s="61"/>
      <c r="BT688" s="61"/>
      <c r="BU688" s="61"/>
      <c r="BV688" s="61"/>
      <c r="BW688" s="61"/>
      <c r="BX688" s="61"/>
      <c r="BY688" s="61"/>
      <c r="BZ688" s="61"/>
    </row>
    <row r="689" spans="1:78" ht="12.75" customHeight="1" x14ac:dyDescent="0.2">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c r="AC689" s="61"/>
      <c r="AD689" s="61"/>
      <c r="AE689" s="61"/>
      <c r="AF689" s="61"/>
      <c r="AG689" s="61"/>
      <c r="AH689" s="107"/>
      <c r="AI689" s="61"/>
      <c r="AJ689" s="61"/>
      <c r="AK689" s="61"/>
      <c r="AL689" s="61"/>
      <c r="AM689" s="61"/>
      <c r="AN689" s="61"/>
      <c r="AO689" s="61"/>
      <c r="AP689" s="61"/>
      <c r="AQ689" s="61"/>
      <c r="AR689" s="61"/>
      <c r="AS689" s="61"/>
      <c r="AT689" s="61"/>
      <c r="AU689" s="61"/>
      <c r="AV689" s="61"/>
      <c r="AW689" s="61"/>
      <c r="AX689" s="61"/>
      <c r="AY689" s="61"/>
      <c r="AZ689" s="61"/>
      <c r="BA689" s="61"/>
      <c r="BB689" s="61"/>
      <c r="BC689" s="61"/>
      <c r="BD689" s="61"/>
      <c r="BE689" s="61"/>
      <c r="BF689" s="61"/>
      <c r="BG689" s="61"/>
      <c r="BH689" s="61"/>
      <c r="BI689" s="61"/>
      <c r="BJ689" s="61"/>
      <c r="BK689" s="61"/>
      <c r="BL689" s="61"/>
      <c r="BM689" s="61"/>
      <c r="BN689" s="61"/>
      <c r="BO689" s="61"/>
      <c r="BP689" s="61"/>
      <c r="BQ689" s="61"/>
      <c r="BR689" s="61"/>
      <c r="BS689" s="61"/>
      <c r="BT689" s="61"/>
      <c r="BU689" s="61"/>
      <c r="BV689" s="61"/>
      <c r="BW689" s="61"/>
      <c r="BX689" s="61"/>
      <c r="BY689" s="61"/>
      <c r="BZ689" s="61"/>
    </row>
    <row r="690" spans="1:78" ht="12.75" customHeight="1" x14ac:dyDescent="0.2">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c r="AC690" s="61"/>
      <c r="AD690" s="61"/>
      <c r="AE690" s="61"/>
      <c r="AF690" s="61"/>
      <c r="AG690" s="61"/>
      <c r="AH690" s="107"/>
      <c r="AI690" s="61"/>
      <c r="AJ690" s="61"/>
      <c r="AK690" s="61"/>
      <c r="AL690" s="61"/>
      <c r="AM690" s="61"/>
      <c r="AN690" s="61"/>
      <c r="AO690" s="61"/>
      <c r="AP690" s="61"/>
      <c r="AQ690" s="61"/>
      <c r="AR690" s="61"/>
      <c r="AS690" s="61"/>
      <c r="AT690" s="61"/>
      <c r="AU690" s="61"/>
      <c r="AV690" s="61"/>
      <c r="AW690" s="61"/>
      <c r="AX690" s="61"/>
      <c r="AY690" s="61"/>
      <c r="AZ690" s="61"/>
      <c r="BA690" s="61"/>
      <c r="BB690" s="61"/>
      <c r="BC690" s="61"/>
      <c r="BD690" s="61"/>
      <c r="BE690" s="61"/>
      <c r="BF690" s="61"/>
      <c r="BG690" s="61"/>
      <c r="BH690" s="61"/>
      <c r="BI690" s="61"/>
      <c r="BJ690" s="61"/>
      <c r="BK690" s="61"/>
      <c r="BL690" s="61"/>
      <c r="BM690" s="61"/>
      <c r="BN690" s="61"/>
      <c r="BO690" s="61"/>
      <c r="BP690" s="61"/>
      <c r="BQ690" s="61"/>
      <c r="BR690" s="61"/>
      <c r="BS690" s="61"/>
      <c r="BT690" s="61"/>
      <c r="BU690" s="61"/>
      <c r="BV690" s="61"/>
      <c r="BW690" s="61"/>
      <c r="BX690" s="61"/>
      <c r="BY690" s="61"/>
      <c r="BZ690" s="61"/>
    </row>
    <row r="691" spans="1:78" ht="12.75" customHeight="1" x14ac:dyDescent="0.2">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c r="AC691" s="61"/>
      <c r="AD691" s="61"/>
      <c r="AE691" s="61"/>
      <c r="AF691" s="61"/>
      <c r="AG691" s="61"/>
      <c r="AH691" s="107"/>
      <c r="AI691" s="61"/>
      <c r="AJ691" s="61"/>
      <c r="AK691" s="61"/>
      <c r="AL691" s="61"/>
      <c r="AM691" s="61"/>
      <c r="AN691" s="61"/>
      <c r="AO691" s="61"/>
      <c r="AP691" s="61"/>
      <c r="AQ691" s="61"/>
      <c r="AR691" s="61"/>
      <c r="AS691" s="61"/>
      <c r="AT691" s="61"/>
      <c r="AU691" s="61"/>
      <c r="AV691" s="61"/>
      <c r="AW691" s="61"/>
      <c r="AX691" s="61"/>
      <c r="AY691" s="61"/>
      <c r="AZ691" s="61"/>
      <c r="BA691" s="61"/>
      <c r="BB691" s="61"/>
      <c r="BC691" s="61"/>
      <c r="BD691" s="61"/>
      <c r="BE691" s="61"/>
      <c r="BF691" s="61"/>
      <c r="BG691" s="61"/>
      <c r="BH691" s="61"/>
      <c r="BI691" s="61"/>
      <c r="BJ691" s="61"/>
      <c r="BK691" s="61"/>
      <c r="BL691" s="61"/>
      <c r="BM691" s="61"/>
      <c r="BN691" s="61"/>
      <c r="BO691" s="61"/>
      <c r="BP691" s="61"/>
      <c r="BQ691" s="61"/>
      <c r="BR691" s="61"/>
      <c r="BS691" s="61"/>
      <c r="BT691" s="61"/>
      <c r="BU691" s="61"/>
      <c r="BV691" s="61"/>
      <c r="BW691" s="61"/>
      <c r="BX691" s="61"/>
      <c r="BY691" s="61"/>
      <c r="BZ691" s="61"/>
    </row>
    <row r="692" spans="1:78" ht="12.75" customHeight="1" x14ac:dyDescent="0.2">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c r="AC692" s="61"/>
      <c r="AD692" s="61"/>
      <c r="AE692" s="61"/>
      <c r="AF692" s="61"/>
      <c r="AG692" s="61"/>
      <c r="AH692" s="107"/>
      <c r="AI692" s="61"/>
      <c r="AJ692" s="61"/>
      <c r="AK692" s="61"/>
      <c r="AL692" s="61"/>
      <c r="AM692" s="61"/>
      <c r="AN692" s="61"/>
      <c r="AO692" s="61"/>
      <c r="AP692" s="61"/>
      <c r="AQ692" s="61"/>
      <c r="AR692" s="61"/>
      <c r="AS692" s="61"/>
      <c r="AT692" s="61"/>
      <c r="AU692" s="61"/>
      <c r="AV692" s="61"/>
      <c r="AW692" s="61"/>
      <c r="AX692" s="61"/>
      <c r="AY692" s="61"/>
      <c r="AZ692" s="61"/>
      <c r="BA692" s="61"/>
      <c r="BB692" s="61"/>
      <c r="BC692" s="61"/>
      <c r="BD692" s="61"/>
      <c r="BE692" s="61"/>
      <c r="BF692" s="61"/>
      <c r="BG692" s="61"/>
      <c r="BH692" s="61"/>
      <c r="BI692" s="61"/>
      <c r="BJ692" s="61"/>
      <c r="BK692" s="61"/>
      <c r="BL692" s="61"/>
      <c r="BM692" s="61"/>
      <c r="BN692" s="61"/>
      <c r="BO692" s="61"/>
      <c r="BP692" s="61"/>
      <c r="BQ692" s="61"/>
      <c r="BR692" s="61"/>
      <c r="BS692" s="61"/>
      <c r="BT692" s="61"/>
      <c r="BU692" s="61"/>
      <c r="BV692" s="61"/>
      <c r="BW692" s="61"/>
      <c r="BX692" s="61"/>
      <c r="BY692" s="61"/>
      <c r="BZ692" s="61"/>
    </row>
    <row r="693" spans="1:78" ht="12.75" customHeight="1" x14ac:dyDescent="0.2">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c r="AG693" s="61"/>
      <c r="AH693" s="107"/>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61"/>
      <c r="BH693" s="61"/>
      <c r="BI693" s="61"/>
      <c r="BJ693" s="61"/>
      <c r="BK693" s="61"/>
      <c r="BL693" s="61"/>
      <c r="BM693" s="61"/>
      <c r="BN693" s="61"/>
      <c r="BO693" s="61"/>
      <c r="BP693" s="61"/>
      <c r="BQ693" s="61"/>
      <c r="BR693" s="61"/>
      <c r="BS693" s="61"/>
      <c r="BT693" s="61"/>
      <c r="BU693" s="61"/>
      <c r="BV693" s="61"/>
      <c r="BW693" s="61"/>
      <c r="BX693" s="61"/>
      <c r="BY693" s="61"/>
      <c r="BZ693" s="61"/>
    </row>
    <row r="694" spans="1:78" ht="12.75" customHeight="1" x14ac:dyDescent="0.2">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c r="AG694" s="61"/>
      <c r="AH694" s="107"/>
      <c r="AI694" s="61"/>
      <c r="AJ694" s="61"/>
      <c r="AK694" s="61"/>
      <c r="AL694" s="61"/>
      <c r="AM694" s="61"/>
      <c r="AN694" s="61"/>
      <c r="AO694" s="61"/>
      <c r="AP694" s="61"/>
      <c r="AQ694" s="61"/>
      <c r="AR694" s="61"/>
      <c r="AS694" s="61"/>
      <c r="AT694" s="61"/>
      <c r="AU694" s="61"/>
      <c r="AV694" s="61"/>
      <c r="AW694" s="61"/>
      <c r="AX694" s="61"/>
      <c r="AY694" s="61"/>
      <c r="AZ694" s="61"/>
      <c r="BA694" s="61"/>
      <c r="BB694" s="61"/>
      <c r="BC694" s="61"/>
      <c r="BD694" s="61"/>
      <c r="BE694" s="61"/>
      <c r="BF694" s="61"/>
      <c r="BG694" s="61"/>
      <c r="BH694" s="61"/>
      <c r="BI694" s="61"/>
      <c r="BJ694" s="61"/>
      <c r="BK694" s="61"/>
      <c r="BL694" s="61"/>
      <c r="BM694" s="61"/>
      <c r="BN694" s="61"/>
      <c r="BO694" s="61"/>
      <c r="BP694" s="61"/>
      <c r="BQ694" s="61"/>
      <c r="BR694" s="61"/>
      <c r="BS694" s="61"/>
      <c r="BT694" s="61"/>
      <c r="BU694" s="61"/>
      <c r="BV694" s="61"/>
      <c r="BW694" s="61"/>
      <c r="BX694" s="61"/>
      <c r="BY694" s="61"/>
      <c r="BZ694" s="61"/>
    </row>
    <row r="695" spans="1:78" ht="12.75" customHeight="1" x14ac:dyDescent="0.2">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c r="AC695" s="61"/>
      <c r="AD695" s="61"/>
      <c r="AE695" s="61"/>
      <c r="AF695" s="61"/>
      <c r="AG695" s="61"/>
      <c r="AH695" s="107"/>
      <c r="AI695" s="61"/>
      <c r="AJ695" s="61"/>
      <c r="AK695" s="61"/>
      <c r="AL695" s="61"/>
      <c r="AM695" s="61"/>
      <c r="AN695" s="61"/>
      <c r="AO695" s="61"/>
      <c r="AP695" s="61"/>
      <c r="AQ695" s="61"/>
      <c r="AR695" s="61"/>
      <c r="AS695" s="61"/>
      <c r="AT695" s="61"/>
      <c r="AU695" s="61"/>
      <c r="AV695" s="61"/>
      <c r="AW695" s="61"/>
      <c r="AX695" s="61"/>
      <c r="AY695" s="61"/>
      <c r="AZ695" s="61"/>
      <c r="BA695" s="61"/>
      <c r="BB695" s="61"/>
      <c r="BC695" s="61"/>
      <c r="BD695" s="61"/>
      <c r="BE695" s="61"/>
      <c r="BF695" s="61"/>
      <c r="BG695" s="61"/>
      <c r="BH695" s="61"/>
      <c r="BI695" s="61"/>
      <c r="BJ695" s="61"/>
      <c r="BK695" s="61"/>
      <c r="BL695" s="61"/>
      <c r="BM695" s="61"/>
      <c r="BN695" s="61"/>
      <c r="BO695" s="61"/>
      <c r="BP695" s="61"/>
      <c r="BQ695" s="61"/>
      <c r="BR695" s="61"/>
      <c r="BS695" s="61"/>
      <c r="BT695" s="61"/>
      <c r="BU695" s="61"/>
      <c r="BV695" s="61"/>
      <c r="BW695" s="61"/>
      <c r="BX695" s="61"/>
      <c r="BY695" s="61"/>
      <c r="BZ695" s="61"/>
    </row>
    <row r="696" spans="1:78" ht="12.75" customHeight="1" x14ac:dyDescent="0.2">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c r="AC696" s="61"/>
      <c r="AD696" s="61"/>
      <c r="AE696" s="61"/>
      <c r="AF696" s="61"/>
      <c r="AG696" s="61"/>
      <c r="AH696" s="107"/>
      <c r="AI696" s="61"/>
      <c r="AJ696" s="61"/>
      <c r="AK696" s="61"/>
      <c r="AL696" s="61"/>
      <c r="AM696" s="61"/>
      <c r="AN696" s="61"/>
      <c r="AO696" s="61"/>
      <c r="AP696" s="61"/>
      <c r="AQ696" s="61"/>
      <c r="AR696" s="61"/>
      <c r="AS696" s="61"/>
      <c r="AT696" s="61"/>
      <c r="AU696" s="61"/>
      <c r="AV696" s="61"/>
      <c r="AW696" s="61"/>
      <c r="AX696" s="61"/>
      <c r="AY696" s="61"/>
      <c r="AZ696" s="61"/>
      <c r="BA696" s="61"/>
      <c r="BB696" s="61"/>
      <c r="BC696" s="61"/>
      <c r="BD696" s="61"/>
      <c r="BE696" s="61"/>
      <c r="BF696" s="61"/>
      <c r="BG696" s="61"/>
      <c r="BH696" s="61"/>
      <c r="BI696" s="61"/>
      <c r="BJ696" s="61"/>
      <c r="BK696" s="61"/>
      <c r="BL696" s="61"/>
      <c r="BM696" s="61"/>
      <c r="BN696" s="61"/>
      <c r="BO696" s="61"/>
      <c r="BP696" s="61"/>
      <c r="BQ696" s="61"/>
      <c r="BR696" s="61"/>
      <c r="BS696" s="61"/>
      <c r="BT696" s="61"/>
      <c r="BU696" s="61"/>
      <c r="BV696" s="61"/>
      <c r="BW696" s="61"/>
      <c r="BX696" s="61"/>
      <c r="BY696" s="61"/>
      <c r="BZ696" s="61"/>
    </row>
    <row r="697" spans="1:78" ht="12.75" customHeight="1" x14ac:dyDescent="0.2">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c r="AC697" s="61"/>
      <c r="AD697" s="61"/>
      <c r="AE697" s="61"/>
      <c r="AF697" s="61"/>
      <c r="AG697" s="61"/>
      <c r="AH697" s="107"/>
      <c r="AI697" s="61"/>
      <c r="AJ697" s="61"/>
      <c r="AK697" s="61"/>
      <c r="AL697" s="61"/>
      <c r="AM697" s="61"/>
      <c r="AN697" s="61"/>
      <c r="AO697" s="61"/>
      <c r="AP697" s="61"/>
      <c r="AQ697" s="61"/>
      <c r="AR697" s="61"/>
      <c r="AS697" s="61"/>
      <c r="AT697" s="61"/>
      <c r="AU697" s="61"/>
      <c r="AV697" s="61"/>
      <c r="AW697" s="61"/>
      <c r="AX697" s="61"/>
      <c r="AY697" s="61"/>
      <c r="AZ697" s="61"/>
      <c r="BA697" s="61"/>
      <c r="BB697" s="61"/>
      <c r="BC697" s="61"/>
      <c r="BD697" s="61"/>
      <c r="BE697" s="61"/>
      <c r="BF697" s="61"/>
      <c r="BG697" s="61"/>
      <c r="BH697" s="61"/>
      <c r="BI697" s="61"/>
      <c r="BJ697" s="61"/>
      <c r="BK697" s="61"/>
      <c r="BL697" s="61"/>
      <c r="BM697" s="61"/>
      <c r="BN697" s="61"/>
      <c r="BO697" s="61"/>
      <c r="BP697" s="61"/>
      <c r="BQ697" s="61"/>
      <c r="BR697" s="61"/>
      <c r="BS697" s="61"/>
      <c r="BT697" s="61"/>
      <c r="BU697" s="61"/>
      <c r="BV697" s="61"/>
      <c r="BW697" s="61"/>
      <c r="BX697" s="61"/>
      <c r="BY697" s="61"/>
      <c r="BZ697" s="61"/>
    </row>
    <row r="698" spans="1:78" ht="12.75" customHeight="1" x14ac:dyDescent="0.2">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c r="AC698" s="61"/>
      <c r="AD698" s="61"/>
      <c r="AE698" s="61"/>
      <c r="AF698" s="61"/>
      <c r="AG698" s="61"/>
      <c r="AH698" s="107"/>
      <c r="AI698" s="61"/>
      <c r="AJ698" s="61"/>
      <c r="AK698" s="61"/>
      <c r="AL698" s="61"/>
      <c r="AM698" s="61"/>
      <c r="AN698" s="61"/>
      <c r="AO698" s="61"/>
      <c r="AP698" s="61"/>
      <c r="AQ698" s="61"/>
      <c r="AR698" s="61"/>
      <c r="AS698" s="61"/>
      <c r="AT698" s="61"/>
      <c r="AU698" s="61"/>
      <c r="AV698" s="61"/>
      <c r="AW698" s="61"/>
      <c r="AX698" s="61"/>
      <c r="AY698" s="61"/>
      <c r="AZ698" s="61"/>
      <c r="BA698" s="61"/>
      <c r="BB698" s="61"/>
      <c r="BC698" s="61"/>
      <c r="BD698" s="61"/>
      <c r="BE698" s="61"/>
      <c r="BF698" s="61"/>
      <c r="BG698" s="61"/>
      <c r="BH698" s="61"/>
      <c r="BI698" s="61"/>
      <c r="BJ698" s="61"/>
      <c r="BK698" s="61"/>
      <c r="BL698" s="61"/>
      <c r="BM698" s="61"/>
      <c r="BN698" s="61"/>
      <c r="BO698" s="61"/>
      <c r="BP698" s="61"/>
      <c r="BQ698" s="61"/>
      <c r="BR698" s="61"/>
      <c r="BS698" s="61"/>
      <c r="BT698" s="61"/>
      <c r="BU698" s="61"/>
      <c r="BV698" s="61"/>
      <c r="BW698" s="61"/>
      <c r="BX698" s="61"/>
      <c r="BY698" s="61"/>
      <c r="BZ698" s="61"/>
    </row>
    <row r="699" spans="1:78" ht="12.75" customHeight="1" x14ac:dyDescent="0.2">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107"/>
      <c r="AI699" s="61"/>
      <c r="AJ699" s="61"/>
      <c r="AK699" s="61"/>
      <c r="AL699" s="61"/>
      <c r="AM699" s="61"/>
      <c r="AN699" s="61"/>
      <c r="AO699" s="61"/>
      <c r="AP699" s="61"/>
      <c r="AQ699" s="61"/>
      <c r="AR699" s="61"/>
      <c r="AS699" s="61"/>
      <c r="AT699" s="61"/>
      <c r="AU699" s="61"/>
      <c r="AV699" s="61"/>
      <c r="AW699" s="61"/>
      <c r="AX699" s="61"/>
      <c r="AY699" s="61"/>
      <c r="AZ699" s="61"/>
      <c r="BA699" s="61"/>
      <c r="BB699" s="61"/>
      <c r="BC699" s="61"/>
      <c r="BD699" s="61"/>
      <c r="BE699" s="61"/>
      <c r="BF699" s="61"/>
      <c r="BG699" s="61"/>
      <c r="BH699" s="61"/>
      <c r="BI699" s="61"/>
      <c r="BJ699" s="61"/>
      <c r="BK699" s="61"/>
      <c r="BL699" s="61"/>
      <c r="BM699" s="61"/>
      <c r="BN699" s="61"/>
      <c r="BO699" s="61"/>
      <c r="BP699" s="61"/>
      <c r="BQ699" s="61"/>
      <c r="BR699" s="61"/>
      <c r="BS699" s="61"/>
      <c r="BT699" s="61"/>
      <c r="BU699" s="61"/>
      <c r="BV699" s="61"/>
      <c r="BW699" s="61"/>
      <c r="BX699" s="61"/>
      <c r="BY699" s="61"/>
      <c r="BZ699" s="61"/>
    </row>
    <row r="700" spans="1:78" ht="12.75" customHeight="1" x14ac:dyDescent="0.2">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c r="AC700" s="61"/>
      <c r="AD700" s="61"/>
      <c r="AE700" s="61"/>
      <c r="AF700" s="61"/>
      <c r="AG700" s="61"/>
      <c r="AH700" s="107"/>
      <c r="AI700" s="61"/>
      <c r="AJ700" s="61"/>
      <c r="AK700" s="61"/>
      <c r="AL700" s="61"/>
      <c r="AM700" s="61"/>
      <c r="AN700" s="61"/>
      <c r="AO700" s="61"/>
      <c r="AP700" s="61"/>
      <c r="AQ700" s="61"/>
      <c r="AR700" s="61"/>
      <c r="AS700" s="61"/>
      <c r="AT700" s="61"/>
      <c r="AU700" s="61"/>
      <c r="AV700" s="61"/>
      <c r="AW700" s="61"/>
      <c r="AX700" s="61"/>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row>
    <row r="701" spans="1:78" ht="12.75" customHeight="1" x14ac:dyDescent="0.2">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c r="AC701" s="61"/>
      <c r="AD701" s="61"/>
      <c r="AE701" s="61"/>
      <c r="AF701" s="61"/>
      <c r="AG701" s="61"/>
      <c r="AH701" s="107"/>
      <c r="AI701" s="61"/>
      <c r="AJ701" s="61"/>
      <c r="AK701" s="61"/>
      <c r="AL701" s="61"/>
      <c r="AM701" s="61"/>
      <c r="AN701" s="61"/>
      <c r="AO701" s="61"/>
      <c r="AP701" s="61"/>
      <c r="AQ701" s="61"/>
      <c r="AR701" s="61"/>
      <c r="AS701" s="61"/>
      <c r="AT701" s="61"/>
      <c r="AU701" s="61"/>
      <c r="AV701" s="61"/>
      <c r="AW701" s="61"/>
      <c r="AX701" s="61"/>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row>
    <row r="702" spans="1:78" ht="12.75" customHeight="1" x14ac:dyDescent="0.2">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c r="AC702" s="61"/>
      <c r="AD702" s="61"/>
      <c r="AE702" s="61"/>
      <c r="AF702" s="61"/>
      <c r="AG702" s="61"/>
      <c r="AH702" s="107"/>
      <c r="AI702" s="61"/>
      <c r="AJ702" s="61"/>
      <c r="AK702" s="61"/>
      <c r="AL702" s="61"/>
      <c r="AM702" s="61"/>
      <c r="AN702" s="61"/>
      <c r="AO702" s="61"/>
      <c r="AP702" s="61"/>
      <c r="AQ702" s="61"/>
      <c r="AR702" s="61"/>
      <c r="AS702" s="61"/>
      <c r="AT702" s="61"/>
      <c r="AU702" s="61"/>
      <c r="AV702" s="61"/>
      <c r="AW702" s="61"/>
      <c r="AX702" s="61"/>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row>
    <row r="703" spans="1:78" ht="12.75" customHeight="1" x14ac:dyDescent="0.2">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c r="AC703" s="61"/>
      <c r="AD703" s="61"/>
      <c r="AE703" s="61"/>
      <c r="AF703" s="61"/>
      <c r="AG703" s="61"/>
      <c r="AH703" s="107"/>
      <c r="AI703" s="61"/>
      <c r="AJ703" s="61"/>
      <c r="AK703" s="61"/>
      <c r="AL703" s="61"/>
      <c r="AM703" s="61"/>
      <c r="AN703" s="61"/>
      <c r="AO703" s="61"/>
      <c r="AP703" s="61"/>
      <c r="AQ703" s="61"/>
      <c r="AR703" s="61"/>
      <c r="AS703" s="61"/>
      <c r="AT703" s="61"/>
      <c r="AU703" s="61"/>
      <c r="AV703" s="61"/>
      <c r="AW703" s="61"/>
      <c r="AX703" s="61"/>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row>
    <row r="704" spans="1:78" ht="12.75" customHeight="1" x14ac:dyDescent="0.2">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107"/>
      <c r="AI704" s="61"/>
      <c r="AJ704" s="61"/>
      <c r="AK704" s="61"/>
      <c r="AL704" s="61"/>
      <c r="AM704" s="61"/>
      <c r="AN704" s="61"/>
      <c r="AO704" s="61"/>
      <c r="AP704" s="61"/>
      <c r="AQ704" s="61"/>
      <c r="AR704" s="61"/>
      <c r="AS704" s="61"/>
      <c r="AT704" s="61"/>
      <c r="AU704" s="61"/>
      <c r="AV704" s="61"/>
      <c r="AW704" s="61"/>
      <c r="AX704" s="61"/>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row>
    <row r="705" spans="1:78" ht="12.75" customHeight="1" x14ac:dyDescent="0.2">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c r="AC705" s="61"/>
      <c r="AD705" s="61"/>
      <c r="AE705" s="61"/>
      <c r="AF705" s="61"/>
      <c r="AG705" s="61"/>
      <c r="AH705" s="107"/>
      <c r="AI705" s="61"/>
      <c r="AJ705" s="61"/>
      <c r="AK705" s="61"/>
      <c r="AL705" s="61"/>
      <c r="AM705" s="61"/>
      <c r="AN705" s="61"/>
      <c r="AO705" s="61"/>
      <c r="AP705" s="61"/>
      <c r="AQ705" s="61"/>
      <c r="AR705" s="61"/>
      <c r="AS705" s="61"/>
      <c r="AT705" s="61"/>
      <c r="AU705" s="61"/>
      <c r="AV705" s="61"/>
      <c r="AW705" s="61"/>
      <c r="AX705" s="61"/>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row>
    <row r="706" spans="1:78" ht="12.75" customHeight="1" x14ac:dyDescent="0.2">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107"/>
      <c r="AI706" s="61"/>
      <c r="AJ706" s="61"/>
      <c r="AK706" s="61"/>
      <c r="AL706" s="61"/>
      <c r="AM706" s="61"/>
      <c r="AN706" s="61"/>
      <c r="AO706" s="61"/>
      <c r="AP706" s="61"/>
      <c r="AQ706" s="61"/>
      <c r="AR706" s="61"/>
      <c r="AS706" s="61"/>
      <c r="AT706" s="61"/>
      <c r="AU706" s="61"/>
      <c r="AV706" s="61"/>
      <c r="AW706" s="61"/>
      <c r="AX706" s="61"/>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row>
    <row r="707" spans="1:78" ht="12.75" customHeight="1" x14ac:dyDescent="0.2">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c r="AC707" s="61"/>
      <c r="AD707" s="61"/>
      <c r="AE707" s="61"/>
      <c r="AF707" s="61"/>
      <c r="AG707" s="61"/>
      <c r="AH707" s="107"/>
      <c r="AI707" s="61"/>
      <c r="AJ707" s="61"/>
      <c r="AK707" s="61"/>
      <c r="AL707" s="61"/>
      <c r="AM707" s="61"/>
      <c r="AN707" s="61"/>
      <c r="AO707" s="61"/>
      <c r="AP707" s="61"/>
      <c r="AQ707" s="61"/>
      <c r="AR707" s="61"/>
      <c r="AS707" s="61"/>
      <c r="AT707" s="61"/>
      <c r="AU707" s="61"/>
      <c r="AV707" s="61"/>
      <c r="AW707" s="61"/>
      <c r="AX707" s="61"/>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row>
    <row r="708" spans="1:78" ht="12.75" customHeight="1" x14ac:dyDescent="0.2">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c r="AC708" s="61"/>
      <c r="AD708" s="61"/>
      <c r="AE708" s="61"/>
      <c r="AF708" s="61"/>
      <c r="AG708" s="61"/>
      <c r="AH708" s="107"/>
      <c r="AI708" s="61"/>
      <c r="AJ708" s="61"/>
      <c r="AK708" s="61"/>
      <c r="AL708" s="61"/>
      <c r="AM708" s="61"/>
      <c r="AN708" s="61"/>
      <c r="AO708" s="61"/>
      <c r="AP708" s="61"/>
      <c r="AQ708" s="61"/>
      <c r="AR708" s="61"/>
      <c r="AS708" s="61"/>
      <c r="AT708" s="61"/>
      <c r="AU708" s="61"/>
      <c r="AV708" s="61"/>
      <c r="AW708" s="61"/>
      <c r="AX708" s="61"/>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row>
    <row r="709" spans="1:78" ht="12.75" customHeight="1" x14ac:dyDescent="0.2">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c r="AC709" s="61"/>
      <c r="AD709" s="61"/>
      <c r="AE709" s="61"/>
      <c r="AF709" s="61"/>
      <c r="AG709" s="61"/>
      <c r="AH709" s="107"/>
      <c r="AI709" s="61"/>
      <c r="AJ709" s="61"/>
      <c r="AK709" s="61"/>
      <c r="AL709" s="61"/>
      <c r="AM709" s="61"/>
      <c r="AN709" s="61"/>
      <c r="AO709" s="61"/>
      <c r="AP709" s="61"/>
      <c r="AQ709" s="61"/>
      <c r="AR709" s="61"/>
      <c r="AS709" s="61"/>
      <c r="AT709" s="61"/>
      <c r="AU709" s="61"/>
      <c r="AV709" s="61"/>
      <c r="AW709" s="61"/>
      <c r="AX709" s="61"/>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row>
    <row r="710" spans="1:78" ht="12.75" customHeight="1" x14ac:dyDescent="0.2">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c r="AC710" s="61"/>
      <c r="AD710" s="61"/>
      <c r="AE710" s="61"/>
      <c r="AF710" s="61"/>
      <c r="AG710" s="61"/>
      <c r="AH710" s="107"/>
      <c r="AI710" s="61"/>
      <c r="AJ710" s="61"/>
      <c r="AK710" s="61"/>
      <c r="AL710" s="61"/>
      <c r="AM710" s="61"/>
      <c r="AN710" s="61"/>
      <c r="AO710" s="61"/>
      <c r="AP710" s="61"/>
      <c r="AQ710" s="61"/>
      <c r="AR710" s="61"/>
      <c r="AS710" s="61"/>
      <c r="AT710" s="61"/>
      <c r="AU710" s="61"/>
      <c r="AV710" s="61"/>
      <c r="AW710" s="61"/>
      <c r="AX710" s="61"/>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row>
    <row r="711" spans="1:78" ht="12.75" customHeight="1" x14ac:dyDescent="0.2">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c r="AC711" s="61"/>
      <c r="AD711" s="61"/>
      <c r="AE711" s="61"/>
      <c r="AF711" s="61"/>
      <c r="AG711" s="61"/>
      <c r="AH711" s="107"/>
      <c r="AI711" s="61"/>
      <c r="AJ711" s="61"/>
      <c r="AK711" s="61"/>
      <c r="AL711" s="61"/>
      <c r="AM711" s="61"/>
      <c r="AN711" s="61"/>
      <c r="AO711" s="61"/>
      <c r="AP711" s="61"/>
      <c r="AQ711" s="61"/>
      <c r="AR711" s="61"/>
      <c r="AS711" s="61"/>
      <c r="AT711" s="61"/>
      <c r="AU711" s="61"/>
      <c r="AV711" s="61"/>
      <c r="AW711" s="61"/>
      <c r="AX711" s="61"/>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row>
    <row r="712" spans="1:78" ht="12.75" customHeight="1" x14ac:dyDescent="0.2">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c r="AC712" s="61"/>
      <c r="AD712" s="61"/>
      <c r="AE712" s="61"/>
      <c r="AF712" s="61"/>
      <c r="AG712" s="61"/>
      <c r="AH712" s="107"/>
      <c r="AI712" s="61"/>
      <c r="AJ712" s="61"/>
      <c r="AK712" s="61"/>
      <c r="AL712" s="61"/>
      <c r="AM712" s="61"/>
      <c r="AN712" s="61"/>
      <c r="AO712" s="61"/>
      <c r="AP712" s="61"/>
      <c r="AQ712" s="61"/>
      <c r="AR712" s="61"/>
      <c r="AS712" s="61"/>
      <c r="AT712" s="61"/>
      <c r="AU712" s="61"/>
      <c r="AV712" s="61"/>
      <c r="AW712" s="61"/>
      <c r="AX712" s="61"/>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row>
    <row r="713" spans="1:78" ht="12.75" customHeight="1" x14ac:dyDescent="0.2">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c r="AC713" s="61"/>
      <c r="AD713" s="61"/>
      <c r="AE713" s="61"/>
      <c r="AF713" s="61"/>
      <c r="AG713" s="61"/>
      <c r="AH713" s="107"/>
      <c r="AI713" s="61"/>
      <c r="AJ713" s="61"/>
      <c r="AK713" s="61"/>
      <c r="AL713" s="61"/>
      <c r="AM713" s="61"/>
      <c r="AN713" s="61"/>
      <c r="AO713" s="61"/>
      <c r="AP713" s="61"/>
      <c r="AQ713" s="61"/>
      <c r="AR713" s="61"/>
      <c r="AS713" s="61"/>
      <c r="AT713" s="61"/>
      <c r="AU713" s="61"/>
      <c r="AV713" s="61"/>
      <c r="AW713" s="61"/>
      <c r="AX713" s="61"/>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row>
    <row r="714" spans="1:78" ht="12.75" customHeight="1" x14ac:dyDescent="0.2">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c r="AC714" s="61"/>
      <c r="AD714" s="61"/>
      <c r="AE714" s="61"/>
      <c r="AF714" s="61"/>
      <c r="AG714" s="61"/>
      <c r="AH714" s="107"/>
      <c r="AI714" s="61"/>
      <c r="AJ714" s="61"/>
      <c r="AK714" s="61"/>
      <c r="AL714" s="61"/>
      <c r="AM714" s="61"/>
      <c r="AN714" s="61"/>
      <c r="AO714" s="61"/>
      <c r="AP714" s="61"/>
      <c r="AQ714" s="61"/>
      <c r="AR714" s="61"/>
      <c r="AS714" s="61"/>
      <c r="AT714" s="61"/>
      <c r="AU714" s="61"/>
      <c r="AV714" s="61"/>
      <c r="AW714" s="61"/>
      <c r="AX714" s="61"/>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row>
    <row r="715" spans="1:78" ht="12.75" customHeight="1" x14ac:dyDescent="0.2">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c r="AB715" s="61"/>
      <c r="AC715" s="61"/>
      <c r="AD715" s="61"/>
      <c r="AE715" s="61"/>
      <c r="AF715" s="61"/>
      <c r="AG715" s="61"/>
      <c r="AH715" s="107"/>
      <c r="AI715" s="61"/>
      <c r="AJ715" s="61"/>
      <c r="AK715" s="61"/>
      <c r="AL715" s="61"/>
      <c r="AM715" s="61"/>
      <c r="AN715" s="61"/>
      <c r="AO715" s="61"/>
      <c r="AP715" s="61"/>
      <c r="AQ715" s="61"/>
      <c r="AR715" s="61"/>
      <c r="AS715" s="61"/>
      <c r="AT715" s="61"/>
      <c r="AU715" s="61"/>
      <c r="AV715" s="61"/>
      <c r="AW715" s="61"/>
      <c r="AX715" s="61"/>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row>
    <row r="716" spans="1:78" ht="12.75" customHeight="1" x14ac:dyDescent="0.2">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c r="AC716" s="61"/>
      <c r="AD716" s="61"/>
      <c r="AE716" s="61"/>
      <c r="AF716" s="61"/>
      <c r="AG716" s="61"/>
      <c r="AH716" s="107"/>
      <c r="AI716" s="61"/>
      <c r="AJ716" s="61"/>
      <c r="AK716" s="61"/>
      <c r="AL716" s="61"/>
      <c r="AM716" s="61"/>
      <c r="AN716" s="61"/>
      <c r="AO716" s="61"/>
      <c r="AP716" s="61"/>
      <c r="AQ716" s="61"/>
      <c r="AR716" s="61"/>
      <c r="AS716" s="61"/>
      <c r="AT716" s="61"/>
      <c r="AU716" s="61"/>
      <c r="AV716" s="61"/>
      <c r="AW716" s="61"/>
      <c r="AX716" s="61"/>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row>
    <row r="717" spans="1:78" ht="12.75" customHeight="1" x14ac:dyDescent="0.2">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c r="AB717" s="61"/>
      <c r="AC717" s="61"/>
      <c r="AD717" s="61"/>
      <c r="AE717" s="61"/>
      <c r="AF717" s="61"/>
      <c r="AG717" s="61"/>
      <c r="AH717" s="107"/>
      <c r="AI717" s="61"/>
      <c r="AJ717" s="61"/>
      <c r="AK717" s="61"/>
      <c r="AL717" s="61"/>
      <c r="AM717" s="61"/>
      <c r="AN717" s="61"/>
      <c r="AO717" s="61"/>
      <c r="AP717" s="61"/>
      <c r="AQ717" s="61"/>
      <c r="AR717" s="61"/>
      <c r="AS717" s="61"/>
      <c r="AT717" s="61"/>
      <c r="AU717" s="61"/>
      <c r="AV717" s="61"/>
      <c r="AW717" s="61"/>
      <c r="AX717" s="61"/>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row>
    <row r="718" spans="1:78" ht="12.75" customHeight="1" x14ac:dyDescent="0.2">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c r="AB718" s="61"/>
      <c r="AC718" s="61"/>
      <c r="AD718" s="61"/>
      <c r="AE718" s="61"/>
      <c r="AF718" s="61"/>
      <c r="AG718" s="61"/>
      <c r="AH718" s="107"/>
      <c r="AI718" s="61"/>
      <c r="AJ718" s="61"/>
      <c r="AK718" s="61"/>
      <c r="AL718" s="61"/>
      <c r="AM718" s="61"/>
      <c r="AN718" s="61"/>
      <c r="AO718" s="61"/>
      <c r="AP718" s="61"/>
      <c r="AQ718" s="61"/>
      <c r="AR718" s="61"/>
      <c r="AS718" s="61"/>
      <c r="AT718" s="61"/>
      <c r="AU718" s="61"/>
      <c r="AV718" s="61"/>
      <c r="AW718" s="61"/>
      <c r="AX718" s="61"/>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row>
    <row r="719" spans="1:78" ht="12.75" customHeight="1" x14ac:dyDescent="0.2">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c r="AB719" s="61"/>
      <c r="AC719" s="61"/>
      <c r="AD719" s="61"/>
      <c r="AE719" s="61"/>
      <c r="AF719" s="61"/>
      <c r="AG719" s="61"/>
      <c r="AH719" s="107"/>
      <c r="AI719" s="61"/>
      <c r="AJ719" s="61"/>
      <c r="AK719" s="61"/>
      <c r="AL719" s="61"/>
      <c r="AM719" s="61"/>
      <c r="AN719" s="61"/>
      <c r="AO719" s="61"/>
      <c r="AP719" s="61"/>
      <c r="AQ719" s="61"/>
      <c r="AR719" s="61"/>
      <c r="AS719" s="61"/>
      <c r="AT719" s="61"/>
      <c r="AU719" s="61"/>
      <c r="AV719" s="61"/>
      <c r="AW719" s="61"/>
      <c r="AX719" s="61"/>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row>
    <row r="720" spans="1:78" ht="12.75" customHeight="1" x14ac:dyDescent="0.2">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c r="AB720" s="61"/>
      <c r="AC720" s="61"/>
      <c r="AD720" s="61"/>
      <c r="AE720" s="61"/>
      <c r="AF720" s="61"/>
      <c r="AG720" s="61"/>
      <c r="AH720" s="107"/>
      <c r="AI720" s="61"/>
      <c r="AJ720" s="61"/>
      <c r="AK720" s="61"/>
      <c r="AL720" s="61"/>
      <c r="AM720" s="61"/>
      <c r="AN720" s="61"/>
      <c r="AO720" s="61"/>
      <c r="AP720" s="61"/>
      <c r="AQ720" s="61"/>
      <c r="AR720" s="61"/>
      <c r="AS720" s="61"/>
      <c r="AT720" s="61"/>
      <c r="AU720" s="61"/>
      <c r="AV720" s="61"/>
      <c r="AW720" s="61"/>
      <c r="AX720" s="61"/>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row>
    <row r="721" spans="1:78" ht="12.75" customHeight="1" x14ac:dyDescent="0.2">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c r="AB721" s="61"/>
      <c r="AC721" s="61"/>
      <c r="AD721" s="61"/>
      <c r="AE721" s="61"/>
      <c r="AF721" s="61"/>
      <c r="AG721" s="61"/>
      <c r="AH721" s="107"/>
      <c r="AI721" s="61"/>
      <c r="AJ721" s="61"/>
      <c r="AK721" s="61"/>
      <c r="AL721" s="61"/>
      <c r="AM721" s="61"/>
      <c r="AN721" s="61"/>
      <c r="AO721" s="61"/>
      <c r="AP721" s="61"/>
      <c r="AQ721" s="61"/>
      <c r="AR721" s="61"/>
      <c r="AS721" s="61"/>
      <c r="AT721" s="61"/>
      <c r="AU721" s="61"/>
      <c r="AV721" s="61"/>
      <c r="AW721" s="61"/>
      <c r="AX721" s="61"/>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row>
    <row r="722" spans="1:78" ht="12.75" customHeight="1" x14ac:dyDescent="0.2">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c r="AC722" s="61"/>
      <c r="AD722" s="61"/>
      <c r="AE722" s="61"/>
      <c r="AF722" s="61"/>
      <c r="AG722" s="61"/>
      <c r="AH722" s="107"/>
      <c r="AI722" s="61"/>
      <c r="AJ722" s="61"/>
      <c r="AK722" s="61"/>
      <c r="AL722" s="61"/>
      <c r="AM722" s="61"/>
      <c r="AN722" s="61"/>
      <c r="AO722" s="61"/>
      <c r="AP722" s="61"/>
      <c r="AQ722" s="61"/>
      <c r="AR722" s="61"/>
      <c r="AS722" s="61"/>
      <c r="AT722" s="61"/>
      <c r="AU722" s="61"/>
      <c r="AV722" s="61"/>
      <c r="AW722" s="61"/>
      <c r="AX722" s="61"/>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row>
    <row r="723" spans="1:78" ht="12.75" customHeight="1" x14ac:dyDescent="0.2">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c r="AB723" s="61"/>
      <c r="AC723" s="61"/>
      <c r="AD723" s="61"/>
      <c r="AE723" s="61"/>
      <c r="AF723" s="61"/>
      <c r="AG723" s="61"/>
      <c r="AH723" s="107"/>
      <c r="AI723" s="61"/>
      <c r="AJ723" s="61"/>
      <c r="AK723" s="61"/>
      <c r="AL723" s="61"/>
      <c r="AM723" s="61"/>
      <c r="AN723" s="61"/>
      <c r="AO723" s="61"/>
      <c r="AP723" s="61"/>
      <c r="AQ723" s="61"/>
      <c r="AR723" s="61"/>
      <c r="AS723" s="61"/>
      <c r="AT723" s="61"/>
      <c r="AU723" s="61"/>
      <c r="AV723" s="61"/>
      <c r="AW723" s="61"/>
      <c r="AX723" s="61"/>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row>
    <row r="724" spans="1:78" ht="12.75" customHeight="1" x14ac:dyDescent="0.2">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c r="AB724" s="61"/>
      <c r="AC724" s="61"/>
      <c r="AD724" s="61"/>
      <c r="AE724" s="61"/>
      <c r="AF724" s="61"/>
      <c r="AG724" s="61"/>
      <c r="AH724" s="107"/>
      <c r="AI724" s="61"/>
      <c r="AJ724" s="61"/>
      <c r="AK724" s="61"/>
      <c r="AL724" s="61"/>
      <c r="AM724" s="61"/>
      <c r="AN724" s="61"/>
      <c r="AO724" s="61"/>
      <c r="AP724" s="61"/>
      <c r="AQ724" s="61"/>
      <c r="AR724" s="61"/>
      <c r="AS724" s="61"/>
      <c r="AT724" s="61"/>
      <c r="AU724" s="61"/>
      <c r="AV724" s="61"/>
      <c r="AW724" s="61"/>
      <c r="AX724" s="61"/>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row>
    <row r="725" spans="1:78" ht="12.75" customHeight="1" x14ac:dyDescent="0.2">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c r="AB725" s="61"/>
      <c r="AC725" s="61"/>
      <c r="AD725" s="61"/>
      <c r="AE725" s="61"/>
      <c r="AF725" s="61"/>
      <c r="AG725" s="61"/>
      <c r="AH725" s="107"/>
      <c r="AI725" s="61"/>
      <c r="AJ725" s="61"/>
      <c r="AK725" s="61"/>
      <c r="AL725" s="61"/>
      <c r="AM725" s="61"/>
      <c r="AN725" s="61"/>
      <c r="AO725" s="61"/>
      <c r="AP725" s="61"/>
      <c r="AQ725" s="61"/>
      <c r="AR725" s="61"/>
      <c r="AS725" s="61"/>
      <c r="AT725" s="61"/>
      <c r="AU725" s="61"/>
      <c r="AV725" s="61"/>
      <c r="AW725" s="61"/>
      <c r="AX725" s="61"/>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row>
    <row r="726" spans="1:78" ht="12.75" customHeight="1" x14ac:dyDescent="0.2">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c r="AB726" s="61"/>
      <c r="AC726" s="61"/>
      <c r="AD726" s="61"/>
      <c r="AE726" s="61"/>
      <c r="AF726" s="61"/>
      <c r="AG726" s="61"/>
      <c r="AH726" s="107"/>
      <c r="AI726" s="61"/>
      <c r="AJ726" s="61"/>
      <c r="AK726" s="61"/>
      <c r="AL726" s="61"/>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row>
    <row r="727" spans="1:78" ht="12.75" customHeight="1" x14ac:dyDescent="0.2">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c r="AB727" s="61"/>
      <c r="AC727" s="61"/>
      <c r="AD727" s="61"/>
      <c r="AE727" s="61"/>
      <c r="AF727" s="61"/>
      <c r="AG727" s="61"/>
      <c r="AH727" s="107"/>
      <c r="AI727" s="61"/>
      <c r="AJ727" s="61"/>
      <c r="AK727" s="61"/>
      <c r="AL727" s="61"/>
      <c r="AM727" s="61"/>
      <c r="AN727" s="61"/>
      <c r="AO727" s="61"/>
      <c r="AP727" s="61"/>
      <c r="AQ727" s="61"/>
      <c r="AR727" s="61"/>
      <c r="AS727" s="61"/>
      <c r="AT727" s="61"/>
      <c r="AU727" s="61"/>
      <c r="AV727" s="61"/>
      <c r="AW727" s="61"/>
      <c r="AX727" s="61"/>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row>
    <row r="728" spans="1:78" ht="12.75" customHeight="1" x14ac:dyDescent="0.2">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c r="AB728" s="61"/>
      <c r="AC728" s="61"/>
      <c r="AD728" s="61"/>
      <c r="AE728" s="61"/>
      <c r="AF728" s="61"/>
      <c r="AG728" s="61"/>
      <c r="AH728" s="107"/>
      <c r="AI728" s="61"/>
      <c r="AJ728" s="61"/>
      <c r="AK728" s="61"/>
      <c r="AL728" s="61"/>
      <c r="AM728" s="61"/>
      <c r="AN728" s="61"/>
      <c r="AO728" s="61"/>
      <c r="AP728" s="61"/>
      <c r="AQ728" s="61"/>
      <c r="AR728" s="61"/>
      <c r="AS728" s="61"/>
      <c r="AT728" s="61"/>
      <c r="AU728" s="61"/>
      <c r="AV728" s="61"/>
      <c r="AW728" s="61"/>
      <c r="AX728" s="61"/>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row>
    <row r="729" spans="1:78" ht="12.75" customHeight="1" x14ac:dyDescent="0.2">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c r="AB729" s="61"/>
      <c r="AC729" s="61"/>
      <c r="AD729" s="61"/>
      <c r="AE729" s="61"/>
      <c r="AF729" s="61"/>
      <c r="AG729" s="61"/>
      <c r="AH729" s="107"/>
      <c r="AI729" s="61"/>
      <c r="AJ729" s="61"/>
      <c r="AK729" s="61"/>
      <c r="AL729" s="61"/>
      <c r="AM729" s="61"/>
      <c r="AN729" s="61"/>
      <c r="AO729" s="61"/>
      <c r="AP729" s="61"/>
      <c r="AQ729" s="61"/>
      <c r="AR729" s="61"/>
      <c r="AS729" s="61"/>
      <c r="AT729" s="61"/>
      <c r="AU729" s="61"/>
      <c r="AV729" s="61"/>
      <c r="AW729" s="61"/>
      <c r="AX729" s="61"/>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row>
    <row r="730" spans="1:78" ht="12.75" customHeight="1" x14ac:dyDescent="0.2">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c r="AB730" s="61"/>
      <c r="AC730" s="61"/>
      <c r="AD730" s="61"/>
      <c r="AE730" s="61"/>
      <c r="AF730" s="61"/>
      <c r="AG730" s="61"/>
      <c r="AH730" s="107"/>
      <c r="AI730" s="61"/>
      <c r="AJ730" s="61"/>
      <c r="AK730" s="61"/>
      <c r="AL730" s="61"/>
      <c r="AM730" s="61"/>
      <c r="AN730" s="61"/>
      <c r="AO730" s="61"/>
      <c r="AP730" s="61"/>
      <c r="AQ730" s="61"/>
      <c r="AR730" s="61"/>
      <c r="AS730" s="61"/>
      <c r="AT730" s="61"/>
      <c r="AU730" s="61"/>
      <c r="AV730" s="61"/>
      <c r="AW730" s="61"/>
      <c r="AX730" s="61"/>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row>
    <row r="731" spans="1:78" ht="12.75" customHeight="1" x14ac:dyDescent="0.2">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c r="AB731" s="61"/>
      <c r="AC731" s="61"/>
      <c r="AD731" s="61"/>
      <c r="AE731" s="61"/>
      <c r="AF731" s="61"/>
      <c r="AG731" s="61"/>
      <c r="AH731" s="107"/>
      <c r="AI731" s="61"/>
      <c r="AJ731" s="61"/>
      <c r="AK731" s="61"/>
      <c r="AL731" s="61"/>
      <c r="AM731" s="61"/>
      <c r="AN731" s="61"/>
      <c r="AO731" s="61"/>
      <c r="AP731" s="61"/>
      <c r="AQ731" s="61"/>
      <c r="AR731" s="61"/>
      <c r="AS731" s="61"/>
      <c r="AT731" s="61"/>
      <c r="AU731" s="61"/>
      <c r="AV731" s="61"/>
      <c r="AW731" s="61"/>
      <c r="AX731" s="61"/>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row>
    <row r="732" spans="1:78" ht="12.75" customHeight="1" x14ac:dyDescent="0.2">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c r="AB732" s="61"/>
      <c r="AC732" s="61"/>
      <c r="AD732" s="61"/>
      <c r="AE732" s="61"/>
      <c r="AF732" s="61"/>
      <c r="AG732" s="61"/>
      <c r="AH732" s="107"/>
      <c r="AI732" s="61"/>
      <c r="AJ732" s="61"/>
      <c r="AK732" s="61"/>
      <c r="AL732" s="61"/>
      <c r="AM732" s="61"/>
      <c r="AN732" s="61"/>
      <c r="AO732" s="61"/>
      <c r="AP732" s="61"/>
      <c r="AQ732" s="61"/>
      <c r="AR732" s="61"/>
      <c r="AS732" s="61"/>
      <c r="AT732" s="61"/>
      <c r="AU732" s="61"/>
      <c r="AV732" s="61"/>
      <c r="AW732" s="61"/>
      <c r="AX732" s="61"/>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row>
    <row r="733" spans="1:78" ht="12.75" customHeight="1" x14ac:dyDescent="0.2">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c r="AB733" s="61"/>
      <c r="AC733" s="61"/>
      <c r="AD733" s="61"/>
      <c r="AE733" s="61"/>
      <c r="AF733" s="61"/>
      <c r="AG733" s="61"/>
      <c r="AH733" s="107"/>
      <c r="AI733" s="61"/>
      <c r="AJ733" s="61"/>
      <c r="AK733" s="61"/>
      <c r="AL733" s="61"/>
      <c r="AM733" s="61"/>
      <c r="AN733" s="61"/>
      <c r="AO733" s="61"/>
      <c r="AP733" s="61"/>
      <c r="AQ733" s="61"/>
      <c r="AR733" s="61"/>
      <c r="AS733" s="61"/>
      <c r="AT733" s="61"/>
      <c r="AU733" s="61"/>
      <c r="AV733" s="61"/>
      <c r="AW733" s="61"/>
      <c r="AX733" s="61"/>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row>
    <row r="734" spans="1:78" ht="12.75" customHeight="1" x14ac:dyDescent="0.2">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c r="AB734" s="61"/>
      <c r="AC734" s="61"/>
      <c r="AD734" s="61"/>
      <c r="AE734" s="61"/>
      <c r="AF734" s="61"/>
      <c r="AG734" s="61"/>
      <c r="AH734" s="107"/>
      <c r="AI734" s="61"/>
      <c r="AJ734" s="61"/>
      <c r="AK734" s="61"/>
      <c r="AL734" s="61"/>
      <c r="AM734" s="61"/>
      <c r="AN734" s="61"/>
      <c r="AO734" s="61"/>
      <c r="AP734" s="61"/>
      <c r="AQ734" s="61"/>
      <c r="AR734" s="61"/>
      <c r="AS734" s="61"/>
      <c r="AT734" s="61"/>
      <c r="AU734" s="61"/>
      <c r="AV734" s="61"/>
      <c r="AW734" s="61"/>
      <c r="AX734" s="61"/>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row>
    <row r="735" spans="1:78" ht="12.75" customHeight="1" x14ac:dyDescent="0.2">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c r="AB735" s="61"/>
      <c r="AC735" s="61"/>
      <c r="AD735" s="61"/>
      <c r="AE735" s="61"/>
      <c r="AF735" s="61"/>
      <c r="AG735" s="61"/>
      <c r="AH735" s="107"/>
      <c r="AI735" s="61"/>
      <c r="AJ735" s="61"/>
      <c r="AK735" s="61"/>
      <c r="AL735" s="61"/>
      <c r="AM735" s="61"/>
      <c r="AN735" s="61"/>
      <c r="AO735" s="61"/>
      <c r="AP735" s="61"/>
      <c r="AQ735" s="61"/>
      <c r="AR735" s="61"/>
      <c r="AS735" s="61"/>
      <c r="AT735" s="61"/>
      <c r="AU735" s="61"/>
      <c r="AV735" s="61"/>
      <c r="AW735" s="61"/>
      <c r="AX735" s="61"/>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row>
    <row r="736" spans="1:78" ht="12.75" customHeight="1" x14ac:dyDescent="0.2">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c r="AB736" s="61"/>
      <c r="AC736" s="61"/>
      <c r="AD736" s="61"/>
      <c r="AE736" s="61"/>
      <c r="AF736" s="61"/>
      <c r="AG736" s="61"/>
      <c r="AH736" s="107"/>
      <c r="AI736" s="61"/>
      <c r="AJ736" s="61"/>
      <c r="AK736" s="61"/>
      <c r="AL736" s="61"/>
      <c r="AM736" s="61"/>
      <c r="AN736" s="61"/>
      <c r="AO736" s="61"/>
      <c r="AP736" s="61"/>
      <c r="AQ736" s="61"/>
      <c r="AR736" s="61"/>
      <c r="AS736" s="61"/>
      <c r="AT736" s="61"/>
      <c r="AU736" s="61"/>
      <c r="AV736" s="61"/>
      <c r="AW736" s="61"/>
      <c r="AX736" s="61"/>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row>
    <row r="737" spans="1:78" ht="12.75" customHeight="1" x14ac:dyDescent="0.2">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c r="AB737" s="61"/>
      <c r="AC737" s="61"/>
      <c r="AD737" s="61"/>
      <c r="AE737" s="61"/>
      <c r="AF737" s="61"/>
      <c r="AG737" s="61"/>
      <c r="AH737" s="107"/>
      <c r="AI737" s="61"/>
      <c r="AJ737" s="61"/>
      <c r="AK737" s="61"/>
      <c r="AL737" s="61"/>
      <c r="AM737" s="61"/>
      <c r="AN737" s="61"/>
      <c r="AO737" s="61"/>
      <c r="AP737" s="61"/>
      <c r="AQ737" s="61"/>
      <c r="AR737" s="61"/>
      <c r="AS737" s="61"/>
      <c r="AT737" s="61"/>
      <c r="AU737" s="61"/>
      <c r="AV737" s="61"/>
      <c r="AW737" s="61"/>
      <c r="AX737" s="61"/>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row>
    <row r="738" spans="1:78" ht="12.75" customHeight="1" x14ac:dyDescent="0.2">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c r="AB738" s="61"/>
      <c r="AC738" s="61"/>
      <c r="AD738" s="61"/>
      <c r="AE738" s="61"/>
      <c r="AF738" s="61"/>
      <c r="AG738" s="61"/>
      <c r="AH738" s="107"/>
      <c r="AI738" s="61"/>
      <c r="AJ738" s="61"/>
      <c r="AK738" s="61"/>
      <c r="AL738" s="61"/>
      <c r="AM738" s="61"/>
      <c r="AN738" s="61"/>
      <c r="AO738" s="61"/>
      <c r="AP738" s="61"/>
      <c r="AQ738" s="61"/>
      <c r="AR738" s="61"/>
      <c r="AS738" s="61"/>
      <c r="AT738" s="61"/>
      <c r="AU738" s="61"/>
      <c r="AV738" s="61"/>
      <c r="AW738" s="61"/>
      <c r="AX738" s="61"/>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row>
    <row r="739" spans="1:78" ht="12.75" customHeight="1" x14ac:dyDescent="0.2">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c r="AB739" s="61"/>
      <c r="AC739" s="61"/>
      <c r="AD739" s="61"/>
      <c r="AE739" s="61"/>
      <c r="AF739" s="61"/>
      <c r="AG739" s="61"/>
      <c r="AH739" s="107"/>
      <c r="AI739" s="61"/>
      <c r="AJ739" s="61"/>
      <c r="AK739" s="61"/>
      <c r="AL739" s="61"/>
      <c r="AM739" s="61"/>
      <c r="AN739" s="61"/>
      <c r="AO739" s="61"/>
      <c r="AP739" s="61"/>
      <c r="AQ739" s="61"/>
      <c r="AR739" s="61"/>
      <c r="AS739" s="61"/>
      <c r="AT739" s="61"/>
      <c r="AU739" s="61"/>
      <c r="AV739" s="61"/>
      <c r="AW739" s="61"/>
      <c r="AX739" s="61"/>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row>
    <row r="740" spans="1:78" ht="12.75" customHeight="1" x14ac:dyDescent="0.2">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107"/>
      <c r="AI740" s="61"/>
      <c r="AJ740" s="61"/>
      <c r="AK740" s="61"/>
      <c r="AL740" s="61"/>
      <c r="AM740" s="61"/>
      <c r="AN740" s="61"/>
      <c r="AO740" s="61"/>
      <c r="AP740" s="61"/>
      <c r="AQ740" s="61"/>
      <c r="AR740" s="61"/>
      <c r="AS740" s="61"/>
      <c r="AT740" s="61"/>
      <c r="AU740" s="61"/>
      <c r="AV740" s="61"/>
      <c r="AW740" s="61"/>
      <c r="AX740" s="61"/>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row>
    <row r="741" spans="1:78" ht="12.75" customHeight="1" x14ac:dyDescent="0.2">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c r="AD741" s="61"/>
      <c r="AE741" s="61"/>
      <c r="AF741" s="61"/>
      <c r="AG741" s="61"/>
      <c r="AH741" s="107"/>
      <c r="AI741" s="61"/>
      <c r="AJ741" s="61"/>
      <c r="AK741" s="61"/>
      <c r="AL741" s="61"/>
      <c r="AM741" s="61"/>
      <c r="AN741" s="61"/>
      <c r="AO741" s="61"/>
      <c r="AP741" s="61"/>
      <c r="AQ741" s="61"/>
      <c r="AR741" s="61"/>
      <c r="AS741" s="61"/>
      <c r="AT741" s="61"/>
      <c r="AU741" s="61"/>
      <c r="AV741" s="61"/>
      <c r="AW741" s="61"/>
      <c r="AX741" s="61"/>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row>
    <row r="742" spans="1:78" ht="12.75" customHeight="1" x14ac:dyDescent="0.2">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107"/>
      <c r="AI742" s="61"/>
      <c r="AJ742" s="61"/>
      <c r="AK742" s="61"/>
      <c r="AL742" s="61"/>
      <c r="AM742" s="61"/>
      <c r="AN742" s="61"/>
      <c r="AO742" s="61"/>
      <c r="AP742" s="61"/>
      <c r="AQ742" s="61"/>
      <c r="AR742" s="61"/>
      <c r="AS742" s="61"/>
      <c r="AT742" s="61"/>
      <c r="AU742" s="61"/>
      <c r="AV742" s="61"/>
      <c r="AW742" s="61"/>
      <c r="AX742" s="61"/>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row>
    <row r="743" spans="1:78" ht="12.75" customHeight="1" x14ac:dyDescent="0.2">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c r="AB743" s="61"/>
      <c r="AC743" s="61"/>
      <c r="AD743" s="61"/>
      <c r="AE743" s="61"/>
      <c r="AF743" s="61"/>
      <c r="AG743" s="61"/>
      <c r="AH743" s="107"/>
      <c r="AI743" s="61"/>
      <c r="AJ743" s="61"/>
      <c r="AK743" s="61"/>
      <c r="AL743" s="61"/>
      <c r="AM743" s="61"/>
      <c r="AN743" s="61"/>
      <c r="AO743" s="61"/>
      <c r="AP743" s="61"/>
      <c r="AQ743" s="61"/>
      <c r="AR743" s="61"/>
      <c r="AS743" s="61"/>
      <c r="AT743" s="61"/>
      <c r="AU743" s="61"/>
      <c r="AV743" s="61"/>
      <c r="AW743" s="61"/>
      <c r="AX743" s="61"/>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row>
    <row r="744" spans="1:78" ht="12.75" customHeight="1" x14ac:dyDescent="0.2">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c r="AB744" s="61"/>
      <c r="AC744" s="61"/>
      <c r="AD744" s="61"/>
      <c r="AE744" s="61"/>
      <c r="AF744" s="61"/>
      <c r="AG744" s="61"/>
      <c r="AH744" s="107"/>
      <c r="AI744" s="61"/>
      <c r="AJ744" s="61"/>
      <c r="AK744" s="61"/>
      <c r="AL744" s="61"/>
      <c r="AM744" s="61"/>
      <c r="AN744" s="61"/>
      <c r="AO744" s="61"/>
      <c r="AP744" s="61"/>
      <c r="AQ744" s="61"/>
      <c r="AR744" s="61"/>
      <c r="AS744" s="61"/>
      <c r="AT744" s="61"/>
      <c r="AU744" s="61"/>
      <c r="AV744" s="61"/>
      <c r="AW744" s="61"/>
      <c r="AX744" s="61"/>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row>
    <row r="745" spans="1:78" ht="12.75" customHeight="1" x14ac:dyDescent="0.2">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c r="AB745" s="61"/>
      <c r="AC745" s="61"/>
      <c r="AD745" s="61"/>
      <c r="AE745" s="61"/>
      <c r="AF745" s="61"/>
      <c r="AG745" s="61"/>
      <c r="AH745" s="107"/>
      <c r="AI745" s="61"/>
      <c r="AJ745" s="61"/>
      <c r="AK745" s="61"/>
      <c r="AL745" s="61"/>
      <c r="AM745" s="61"/>
      <c r="AN745" s="61"/>
      <c r="AO745" s="61"/>
      <c r="AP745" s="61"/>
      <c r="AQ745" s="61"/>
      <c r="AR745" s="61"/>
      <c r="AS745" s="61"/>
      <c r="AT745" s="61"/>
      <c r="AU745" s="61"/>
      <c r="AV745" s="61"/>
      <c r="AW745" s="61"/>
      <c r="AX745" s="61"/>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row>
    <row r="746" spans="1:78" ht="12.75" customHeight="1" x14ac:dyDescent="0.2">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c r="AB746" s="61"/>
      <c r="AC746" s="61"/>
      <c r="AD746" s="61"/>
      <c r="AE746" s="61"/>
      <c r="AF746" s="61"/>
      <c r="AG746" s="61"/>
      <c r="AH746" s="107"/>
      <c r="AI746" s="61"/>
      <c r="AJ746" s="61"/>
      <c r="AK746" s="61"/>
      <c r="AL746" s="61"/>
      <c r="AM746" s="61"/>
      <c r="AN746" s="61"/>
      <c r="AO746" s="61"/>
      <c r="AP746" s="61"/>
      <c r="AQ746" s="61"/>
      <c r="AR746" s="61"/>
      <c r="AS746" s="61"/>
      <c r="AT746" s="61"/>
      <c r="AU746" s="61"/>
      <c r="AV746" s="61"/>
      <c r="AW746" s="61"/>
      <c r="AX746" s="61"/>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row>
    <row r="747" spans="1:78" ht="12.75" customHeight="1" x14ac:dyDescent="0.2">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c r="AB747" s="61"/>
      <c r="AC747" s="61"/>
      <c r="AD747" s="61"/>
      <c r="AE747" s="61"/>
      <c r="AF747" s="61"/>
      <c r="AG747" s="61"/>
      <c r="AH747" s="107"/>
      <c r="AI747" s="61"/>
      <c r="AJ747" s="61"/>
      <c r="AK747" s="61"/>
      <c r="AL747" s="61"/>
      <c r="AM747" s="61"/>
      <c r="AN747" s="61"/>
      <c r="AO747" s="61"/>
      <c r="AP747" s="61"/>
      <c r="AQ747" s="61"/>
      <c r="AR747" s="61"/>
      <c r="AS747" s="61"/>
      <c r="AT747" s="61"/>
      <c r="AU747" s="61"/>
      <c r="AV747" s="61"/>
      <c r="AW747" s="61"/>
      <c r="AX747" s="61"/>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row>
    <row r="748" spans="1:78" ht="12.75" customHeight="1" x14ac:dyDescent="0.2">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c r="AB748" s="61"/>
      <c r="AC748" s="61"/>
      <c r="AD748" s="61"/>
      <c r="AE748" s="61"/>
      <c r="AF748" s="61"/>
      <c r="AG748" s="61"/>
      <c r="AH748" s="107"/>
      <c r="AI748" s="61"/>
      <c r="AJ748" s="61"/>
      <c r="AK748" s="61"/>
      <c r="AL748" s="61"/>
      <c r="AM748" s="61"/>
      <c r="AN748" s="61"/>
      <c r="AO748" s="61"/>
      <c r="AP748" s="61"/>
      <c r="AQ748" s="61"/>
      <c r="AR748" s="61"/>
      <c r="AS748" s="61"/>
      <c r="AT748" s="61"/>
      <c r="AU748" s="61"/>
      <c r="AV748" s="61"/>
      <c r="AW748" s="61"/>
      <c r="AX748" s="61"/>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row>
    <row r="749" spans="1:78" ht="12.75" customHeight="1" x14ac:dyDescent="0.2">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c r="AB749" s="61"/>
      <c r="AC749" s="61"/>
      <c r="AD749" s="61"/>
      <c r="AE749" s="61"/>
      <c r="AF749" s="61"/>
      <c r="AG749" s="61"/>
      <c r="AH749" s="107"/>
      <c r="AI749" s="61"/>
      <c r="AJ749" s="61"/>
      <c r="AK749" s="61"/>
      <c r="AL749" s="61"/>
      <c r="AM749" s="61"/>
      <c r="AN749" s="61"/>
      <c r="AO749" s="61"/>
      <c r="AP749" s="61"/>
      <c r="AQ749" s="61"/>
      <c r="AR749" s="61"/>
      <c r="AS749" s="61"/>
      <c r="AT749" s="61"/>
      <c r="AU749" s="61"/>
      <c r="AV749" s="61"/>
      <c r="AW749" s="61"/>
      <c r="AX749" s="61"/>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row>
    <row r="750" spans="1:78" ht="12.75" customHeight="1" x14ac:dyDescent="0.2">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c r="AB750" s="61"/>
      <c r="AC750" s="61"/>
      <c r="AD750" s="61"/>
      <c r="AE750" s="61"/>
      <c r="AF750" s="61"/>
      <c r="AG750" s="61"/>
      <c r="AH750" s="107"/>
      <c r="AI750" s="61"/>
      <c r="AJ750" s="61"/>
      <c r="AK750" s="61"/>
      <c r="AL750" s="61"/>
      <c r="AM750" s="61"/>
      <c r="AN750" s="61"/>
      <c r="AO750" s="61"/>
      <c r="AP750" s="61"/>
      <c r="AQ750" s="61"/>
      <c r="AR750" s="61"/>
      <c r="AS750" s="61"/>
      <c r="AT750" s="61"/>
      <c r="AU750" s="61"/>
      <c r="AV750" s="61"/>
      <c r="AW750" s="61"/>
      <c r="AX750" s="61"/>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row>
    <row r="751" spans="1:78" ht="12.75" customHeight="1" x14ac:dyDescent="0.2">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c r="AB751" s="61"/>
      <c r="AC751" s="61"/>
      <c r="AD751" s="61"/>
      <c r="AE751" s="61"/>
      <c r="AF751" s="61"/>
      <c r="AG751" s="61"/>
      <c r="AH751" s="107"/>
      <c r="AI751" s="61"/>
      <c r="AJ751" s="61"/>
      <c r="AK751" s="61"/>
      <c r="AL751" s="61"/>
      <c r="AM751" s="61"/>
      <c r="AN751" s="61"/>
      <c r="AO751" s="61"/>
      <c r="AP751" s="61"/>
      <c r="AQ751" s="61"/>
      <c r="AR751" s="61"/>
      <c r="AS751" s="61"/>
      <c r="AT751" s="61"/>
      <c r="AU751" s="61"/>
      <c r="AV751" s="61"/>
      <c r="AW751" s="61"/>
      <c r="AX751" s="61"/>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row>
    <row r="752" spans="1:78" ht="12.75" customHeight="1" x14ac:dyDescent="0.2">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c r="AB752" s="61"/>
      <c r="AC752" s="61"/>
      <c r="AD752" s="61"/>
      <c r="AE752" s="61"/>
      <c r="AF752" s="61"/>
      <c r="AG752" s="61"/>
      <c r="AH752" s="107"/>
      <c r="AI752" s="61"/>
      <c r="AJ752" s="61"/>
      <c r="AK752" s="61"/>
      <c r="AL752" s="61"/>
      <c r="AM752" s="61"/>
      <c r="AN752" s="61"/>
      <c r="AO752" s="61"/>
      <c r="AP752" s="61"/>
      <c r="AQ752" s="61"/>
      <c r="AR752" s="61"/>
      <c r="AS752" s="61"/>
      <c r="AT752" s="61"/>
      <c r="AU752" s="61"/>
      <c r="AV752" s="61"/>
      <c r="AW752" s="61"/>
      <c r="AX752" s="61"/>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row>
    <row r="753" spans="1:78" ht="12.75" customHeight="1" x14ac:dyDescent="0.2">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c r="AB753" s="61"/>
      <c r="AC753" s="61"/>
      <c r="AD753" s="61"/>
      <c r="AE753" s="61"/>
      <c r="AF753" s="61"/>
      <c r="AG753" s="61"/>
      <c r="AH753" s="107"/>
      <c r="AI753" s="61"/>
      <c r="AJ753" s="61"/>
      <c r="AK753" s="61"/>
      <c r="AL753" s="61"/>
      <c r="AM753" s="61"/>
      <c r="AN753" s="61"/>
      <c r="AO753" s="61"/>
      <c r="AP753" s="61"/>
      <c r="AQ753" s="61"/>
      <c r="AR753" s="61"/>
      <c r="AS753" s="61"/>
      <c r="AT753" s="61"/>
      <c r="AU753" s="61"/>
      <c r="AV753" s="61"/>
      <c r="AW753" s="61"/>
      <c r="AX753" s="61"/>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row>
    <row r="754" spans="1:78" ht="12.75" customHeight="1" x14ac:dyDescent="0.2">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c r="AB754" s="61"/>
      <c r="AC754" s="61"/>
      <c r="AD754" s="61"/>
      <c r="AE754" s="61"/>
      <c r="AF754" s="61"/>
      <c r="AG754" s="61"/>
      <c r="AH754" s="107"/>
      <c r="AI754" s="61"/>
      <c r="AJ754" s="61"/>
      <c r="AK754" s="61"/>
      <c r="AL754" s="61"/>
      <c r="AM754" s="61"/>
      <c r="AN754" s="61"/>
      <c r="AO754" s="61"/>
      <c r="AP754" s="61"/>
      <c r="AQ754" s="61"/>
      <c r="AR754" s="61"/>
      <c r="AS754" s="61"/>
      <c r="AT754" s="61"/>
      <c r="AU754" s="61"/>
      <c r="AV754" s="61"/>
      <c r="AW754" s="61"/>
      <c r="AX754" s="61"/>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row>
    <row r="755" spans="1:78" ht="12.75" customHeight="1" x14ac:dyDescent="0.2">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c r="AC755" s="61"/>
      <c r="AD755" s="61"/>
      <c r="AE755" s="61"/>
      <c r="AF755" s="61"/>
      <c r="AG755" s="61"/>
      <c r="AH755" s="107"/>
      <c r="AI755" s="61"/>
      <c r="AJ755" s="61"/>
      <c r="AK755" s="61"/>
      <c r="AL755" s="61"/>
      <c r="AM755" s="61"/>
      <c r="AN755" s="61"/>
      <c r="AO755" s="61"/>
      <c r="AP755" s="61"/>
      <c r="AQ755" s="61"/>
      <c r="AR755" s="61"/>
      <c r="AS755" s="61"/>
      <c r="AT755" s="61"/>
      <c r="AU755" s="61"/>
      <c r="AV755" s="61"/>
      <c r="AW755" s="61"/>
      <c r="AX755" s="61"/>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row>
    <row r="756" spans="1:78" ht="12.75" customHeight="1" x14ac:dyDescent="0.2">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c r="AB756" s="61"/>
      <c r="AC756" s="61"/>
      <c r="AD756" s="61"/>
      <c r="AE756" s="61"/>
      <c r="AF756" s="61"/>
      <c r="AG756" s="61"/>
      <c r="AH756" s="107"/>
      <c r="AI756" s="61"/>
      <c r="AJ756" s="61"/>
      <c r="AK756" s="61"/>
      <c r="AL756" s="61"/>
      <c r="AM756" s="61"/>
      <c r="AN756" s="61"/>
      <c r="AO756" s="61"/>
      <c r="AP756" s="61"/>
      <c r="AQ756" s="61"/>
      <c r="AR756" s="61"/>
      <c r="AS756" s="61"/>
      <c r="AT756" s="61"/>
      <c r="AU756" s="61"/>
      <c r="AV756" s="61"/>
      <c r="AW756" s="61"/>
      <c r="AX756" s="61"/>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row>
    <row r="757" spans="1:78" ht="12.75" customHeight="1" x14ac:dyDescent="0.2">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c r="AB757" s="61"/>
      <c r="AC757" s="61"/>
      <c r="AD757" s="61"/>
      <c r="AE757" s="61"/>
      <c r="AF757" s="61"/>
      <c r="AG757" s="61"/>
      <c r="AH757" s="107"/>
      <c r="AI757" s="61"/>
      <c r="AJ757" s="61"/>
      <c r="AK757" s="61"/>
      <c r="AL757" s="61"/>
      <c r="AM757" s="61"/>
      <c r="AN757" s="61"/>
      <c r="AO757" s="61"/>
      <c r="AP757" s="61"/>
      <c r="AQ757" s="61"/>
      <c r="AR757" s="61"/>
      <c r="AS757" s="61"/>
      <c r="AT757" s="61"/>
      <c r="AU757" s="61"/>
      <c r="AV757" s="61"/>
      <c r="AW757" s="61"/>
      <c r="AX757" s="61"/>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row>
    <row r="758" spans="1:78" ht="12.75" customHeight="1" x14ac:dyDescent="0.2">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c r="AB758" s="61"/>
      <c r="AC758" s="61"/>
      <c r="AD758" s="61"/>
      <c r="AE758" s="61"/>
      <c r="AF758" s="61"/>
      <c r="AG758" s="61"/>
      <c r="AH758" s="107"/>
      <c r="AI758" s="61"/>
      <c r="AJ758" s="61"/>
      <c r="AK758" s="61"/>
      <c r="AL758" s="61"/>
      <c r="AM758" s="61"/>
      <c r="AN758" s="61"/>
      <c r="AO758" s="61"/>
      <c r="AP758" s="61"/>
      <c r="AQ758" s="61"/>
      <c r="AR758" s="61"/>
      <c r="AS758" s="61"/>
      <c r="AT758" s="61"/>
      <c r="AU758" s="61"/>
      <c r="AV758" s="61"/>
      <c r="AW758" s="61"/>
      <c r="AX758" s="61"/>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row>
    <row r="759" spans="1:78" ht="12.75" customHeight="1" x14ac:dyDescent="0.2">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c r="AB759" s="61"/>
      <c r="AC759" s="61"/>
      <c r="AD759" s="61"/>
      <c r="AE759" s="61"/>
      <c r="AF759" s="61"/>
      <c r="AG759" s="61"/>
      <c r="AH759" s="107"/>
      <c r="AI759" s="61"/>
      <c r="AJ759" s="61"/>
      <c r="AK759" s="61"/>
      <c r="AL759" s="61"/>
      <c r="AM759" s="61"/>
      <c r="AN759" s="61"/>
      <c r="AO759" s="61"/>
      <c r="AP759" s="61"/>
      <c r="AQ759" s="61"/>
      <c r="AR759" s="61"/>
      <c r="AS759" s="61"/>
      <c r="AT759" s="61"/>
      <c r="AU759" s="61"/>
      <c r="AV759" s="61"/>
      <c r="AW759" s="61"/>
      <c r="AX759" s="61"/>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row>
    <row r="760" spans="1:78" ht="12.75" customHeight="1" x14ac:dyDescent="0.2">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c r="AB760" s="61"/>
      <c r="AC760" s="61"/>
      <c r="AD760" s="61"/>
      <c r="AE760" s="61"/>
      <c r="AF760" s="61"/>
      <c r="AG760" s="61"/>
      <c r="AH760" s="107"/>
      <c r="AI760" s="61"/>
      <c r="AJ760" s="61"/>
      <c r="AK760" s="61"/>
      <c r="AL760" s="61"/>
      <c r="AM760" s="61"/>
      <c r="AN760" s="61"/>
      <c r="AO760" s="61"/>
      <c r="AP760" s="61"/>
      <c r="AQ760" s="61"/>
      <c r="AR760" s="61"/>
      <c r="AS760" s="61"/>
      <c r="AT760" s="61"/>
      <c r="AU760" s="61"/>
      <c r="AV760" s="61"/>
      <c r="AW760" s="61"/>
      <c r="AX760" s="61"/>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row>
    <row r="761" spans="1:78" ht="12.75" customHeight="1" x14ac:dyDescent="0.2">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c r="AB761" s="61"/>
      <c r="AC761" s="61"/>
      <c r="AD761" s="61"/>
      <c r="AE761" s="61"/>
      <c r="AF761" s="61"/>
      <c r="AG761" s="61"/>
      <c r="AH761" s="107"/>
      <c r="AI761" s="61"/>
      <c r="AJ761" s="61"/>
      <c r="AK761" s="61"/>
      <c r="AL761" s="61"/>
      <c r="AM761" s="61"/>
      <c r="AN761" s="61"/>
      <c r="AO761" s="61"/>
      <c r="AP761" s="61"/>
      <c r="AQ761" s="61"/>
      <c r="AR761" s="61"/>
      <c r="AS761" s="61"/>
      <c r="AT761" s="61"/>
      <c r="AU761" s="61"/>
      <c r="AV761" s="61"/>
      <c r="AW761" s="61"/>
      <c r="AX761" s="61"/>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row>
    <row r="762" spans="1:78" ht="12.75" customHeight="1" x14ac:dyDescent="0.2">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c r="AB762" s="61"/>
      <c r="AC762" s="61"/>
      <c r="AD762" s="61"/>
      <c r="AE762" s="61"/>
      <c r="AF762" s="61"/>
      <c r="AG762" s="61"/>
      <c r="AH762" s="107"/>
      <c r="AI762" s="61"/>
      <c r="AJ762" s="61"/>
      <c r="AK762" s="61"/>
      <c r="AL762" s="61"/>
      <c r="AM762" s="61"/>
      <c r="AN762" s="61"/>
      <c r="AO762" s="61"/>
      <c r="AP762" s="61"/>
      <c r="AQ762" s="61"/>
      <c r="AR762" s="61"/>
      <c r="AS762" s="61"/>
      <c r="AT762" s="61"/>
      <c r="AU762" s="61"/>
      <c r="AV762" s="61"/>
      <c r="AW762" s="61"/>
      <c r="AX762" s="61"/>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row>
    <row r="763" spans="1:78" ht="12.75" customHeight="1" x14ac:dyDescent="0.2">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c r="AB763" s="61"/>
      <c r="AC763" s="61"/>
      <c r="AD763" s="61"/>
      <c r="AE763" s="61"/>
      <c r="AF763" s="61"/>
      <c r="AG763" s="61"/>
      <c r="AH763" s="107"/>
      <c r="AI763" s="61"/>
      <c r="AJ763" s="61"/>
      <c r="AK763" s="61"/>
      <c r="AL763" s="61"/>
      <c r="AM763" s="61"/>
      <c r="AN763" s="61"/>
      <c r="AO763" s="61"/>
      <c r="AP763" s="61"/>
      <c r="AQ763" s="61"/>
      <c r="AR763" s="61"/>
      <c r="AS763" s="61"/>
      <c r="AT763" s="61"/>
      <c r="AU763" s="61"/>
      <c r="AV763" s="61"/>
      <c r="AW763" s="61"/>
      <c r="AX763" s="61"/>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row>
    <row r="764" spans="1:78" ht="12.75" customHeight="1" x14ac:dyDescent="0.2">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c r="AB764" s="61"/>
      <c r="AC764" s="61"/>
      <c r="AD764" s="61"/>
      <c r="AE764" s="61"/>
      <c r="AF764" s="61"/>
      <c r="AG764" s="61"/>
      <c r="AH764" s="107"/>
      <c r="AI764" s="61"/>
      <c r="AJ764" s="61"/>
      <c r="AK764" s="61"/>
      <c r="AL764" s="61"/>
      <c r="AM764" s="61"/>
      <c r="AN764" s="61"/>
      <c r="AO764" s="61"/>
      <c r="AP764" s="61"/>
      <c r="AQ764" s="61"/>
      <c r="AR764" s="61"/>
      <c r="AS764" s="61"/>
      <c r="AT764" s="61"/>
      <c r="AU764" s="61"/>
      <c r="AV764" s="61"/>
      <c r="AW764" s="61"/>
      <c r="AX764" s="61"/>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row>
    <row r="765" spans="1:78" ht="12.75" customHeight="1" x14ac:dyDescent="0.2">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c r="AB765" s="61"/>
      <c r="AC765" s="61"/>
      <c r="AD765" s="61"/>
      <c r="AE765" s="61"/>
      <c r="AF765" s="61"/>
      <c r="AG765" s="61"/>
      <c r="AH765" s="107"/>
      <c r="AI765" s="61"/>
      <c r="AJ765" s="61"/>
      <c r="AK765" s="61"/>
      <c r="AL765" s="61"/>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row>
    <row r="766" spans="1:78" ht="12.75" customHeight="1" x14ac:dyDescent="0.2">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c r="AG766" s="61"/>
      <c r="AH766" s="107"/>
      <c r="AI766" s="61"/>
      <c r="AJ766" s="61"/>
      <c r="AK766" s="61"/>
      <c r="AL766" s="61"/>
      <c r="AM766" s="61"/>
      <c r="AN766" s="61"/>
      <c r="AO766" s="61"/>
      <c r="AP766" s="61"/>
      <c r="AQ766" s="61"/>
      <c r="AR766" s="61"/>
      <c r="AS766" s="61"/>
      <c r="AT766" s="61"/>
      <c r="AU766" s="61"/>
      <c r="AV766" s="61"/>
      <c r="AW766" s="61"/>
      <c r="AX766" s="61"/>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row>
    <row r="767" spans="1:78" ht="12.75" customHeight="1" x14ac:dyDescent="0.2">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107"/>
      <c r="AI767" s="61"/>
      <c r="AJ767" s="61"/>
      <c r="AK767" s="61"/>
      <c r="AL767" s="61"/>
      <c r="AM767" s="61"/>
      <c r="AN767" s="61"/>
      <c r="AO767" s="61"/>
      <c r="AP767" s="61"/>
      <c r="AQ767" s="61"/>
      <c r="AR767" s="61"/>
      <c r="AS767" s="61"/>
      <c r="AT767" s="61"/>
      <c r="AU767" s="61"/>
      <c r="AV767" s="61"/>
      <c r="AW767" s="61"/>
      <c r="AX767" s="61"/>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row>
    <row r="768" spans="1:78" ht="12.75" customHeight="1" x14ac:dyDescent="0.2">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c r="AG768" s="61"/>
      <c r="AH768" s="107"/>
      <c r="AI768" s="61"/>
      <c r="AJ768" s="61"/>
      <c r="AK768" s="61"/>
      <c r="AL768" s="61"/>
      <c r="AM768" s="61"/>
      <c r="AN768" s="61"/>
      <c r="AO768" s="61"/>
      <c r="AP768" s="61"/>
      <c r="AQ768" s="61"/>
      <c r="AR768" s="61"/>
      <c r="AS768" s="61"/>
      <c r="AT768" s="61"/>
      <c r="AU768" s="61"/>
      <c r="AV768" s="61"/>
      <c r="AW768" s="61"/>
      <c r="AX768" s="61"/>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row>
    <row r="769" spans="1:78" ht="12.75" customHeight="1" x14ac:dyDescent="0.2">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c r="AG769" s="61"/>
      <c r="AH769" s="107"/>
      <c r="AI769" s="61"/>
      <c r="AJ769" s="61"/>
      <c r="AK769" s="61"/>
      <c r="AL769" s="61"/>
      <c r="AM769" s="61"/>
      <c r="AN769" s="61"/>
      <c r="AO769" s="61"/>
      <c r="AP769" s="61"/>
      <c r="AQ769" s="61"/>
      <c r="AR769" s="61"/>
      <c r="AS769" s="61"/>
      <c r="AT769" s="61"/>
      <c r="AU769" s="61"/>
      <c r="AV769" s="61"/>
      <c r="AW769" s="61"/>
      <c r="AX769" s="61"/>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row>
    <row r="770" spans="1:78" ht="12.75" customHeight="1" x14ac:dyDescent="0.2">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c r="AG770" s="61"/>
      <c r="AH770" s="107"/>
      <c r="AI770" s="61"/>
      <c r="AJ770" s="61"/>
      <c r="AK770" s="61"/>
      <c r="AL770" s="61"/>
      <c r="AM770" s="61"/>
      <c r="AN770" s="61"/>
      <c r="AO770" s="61"/>
      <c r="AP770" s="61"/>
      <c r="AQ770" s="61"/>
      <c r="AR770" s="61"/>
      <c r="AS770" s="61"/>
      <c r="AT770" s="61"/>
      <c r="AU770" s="61"/>
      <c r="AV770" s="61"/>
      <c r="AW770" s="61"/>
      <c r="AX770" s="61"/>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row>
    <row r="771" spans="1:78" ht="12.75" customHeight="1" x14ac:dyDescent="0.2">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c r="AG771" s="61"/>
      <c r="AH771" s="107"/>
      <c r="AI771" s="61"/>
      <c r="AJ771" s="61"/>
      <c r="AK771" s="61"/>
      <c r="AL771" s="61"/>
      <c r="AM771" s="61"/>
      <c r="AN771" s="61"/>
      <c r="AO771" s="61"/>
      <c r="AP771" s="61"/>
      <c r="AQ771" s="61"/>
      <c r="AR771" s="61"/>
      <c r="AS771" s="61"/>
      <c r="AT771" s="61"/>
      <c r="AU771" s="61"/>
      <c r="AV771" s="61"/>
      <c r="AW771" s="61"/>
      <c r="AX771" s="61"/>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row>
    <row r="772" spans="1:78" ht="12.75" customHeight="1" x14ac:dyDescent="0.2">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c r="AG772" s="61"/>
      <c r="AH772" s="107"/>
      <c r="AI772" s="61"/>
      <c r="AJ772" s="61"/>
      <c r="AK772" s="61"/>
      <c r="AL772" s="61"/>
      <c r="AM772" s="61"/>
      <c r="AN772" s="61"/>
      <c r="AO772" s="61"/>
      <c r="AP772" s="61"/>
      <c r="AQ772" s="61"/>
      <c r="AR772" s="61"/>
      <c r="AS772" s="61"/>
      <c r="AT772" s="61"/>
      <c r="AU772" s="61"/>
      <c r="AV772" s="61"/>
      <c r="AW772" s="61"/>
      <c r="AX772" s="61"/>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row>
    <row r="773" spans="1:78" ht="12.75" customHeight="1" x14ac:dyDescent="0.2">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c r="AG773" s="61"/>
      <c r="AH773" s="107"/>
      <c r="AI773" s="61"/>
      <c r="AJ773" s="61"/>
      <c r="AK773" s="61"/>
      <c r="AL773" s="61"/>
      <c r="AM773" s="61"/>
      <c r="AN773" s="61"/>
      <c r="AO773" s="61"/>
      <c r="AP773" s="61"/>
      <c r="AQ773" s="61"/>
      <c r="AR773" s="61"/>
      <c r="AS773" s="61"/>
      <c r="AT773" s="61"/>
      <c r="AU773" s="61"/>
      <c r="AV773" s="61"/>
      <c r="AW773" s="61"/>
      <c r="AX773" s="61"/>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row>
    <row r="774" spans="1:78" ht="12.75" customHeight="1" x14ac:dyDescent="0.2">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c r="AG774" s="61"/>
      <c r="AH774" s="107"/>
      <c r="AI774" s="61"/>
      <c r="AJ774" s="61"/>
      <c r="AK774" s="61"/>
      <c r="AL774" s="61"/>
      <c r="AM774" s="61"/>
      <c r="AN774" s="61"/>
      <c r="AO774" s="61"/>
      <c r="AP774" s="61"/>
      <c r="AQ774" s="61"/>
      <c r="AR774" s="61"/>
      <c r="AS774" s="61"/>
      <c r="AT774" s="61"/>
      <c r="AU774" s="61"/>
      <c r="AV774" s="61"/>
      <c r="AW774" s="61"/>
      <c r="AX774" s="61"/>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row>
    <row r="775" spans="1:78" ht="12.75" customHeight="1" x14ac:dyDescent="0.2">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c r="AG775" s="61"/>
      <c r="AH775" s="107"/>
      <c r="AI775" s="61"/>
      <c r="AJ775" s="61"/>
      <c r="AK775" s="61"/>
      <c r="AL775" s="61"/>
      <c r="AM775" s="61"/>
      <c r="AN775" s="61"/>
      <c r="AO775" s="61"/>
      <c r="AP775" s="61"/>
      <c r="AQ775" s="61"/>
      <c r="AR775" s="61"/>
      <c r="AS775" s="61"/>
      <c r="AT775" s="61"/>
      <c r="AU775" s="61"/>
      <c r="AV775" s="61"/>
      <c r="AW775" s="61"/>
      <c r="AX775" s="61"/>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row>
    <row r="776" spans="1:78" ht="12.75" customHeight="1" x14ac:dyDescent="0.2">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c r="AG776" s="61"/>
      <c r="AH776" s="107"/>
      <c r="AI776" s="61"/>
      <c r="AJ776" s="61"/>
      <c r="AK776" s="61"/>
      <c r="AL776" s="61"/>
      <c r="AM776" s="61"/>
      <c r="AN776" s="61"/>
      <c r="AO776" s="61"/>
      <c r="AP776" s="61"/>
      <c r="AQ776" s="61"/>
      <c r="AR776" s="61"/>
      <c r="AS776" s="61"/>
      <c r="AT776" s="61"/>
      <c r="AU776" s="61"/>
      <c r="AV776" s="61"/>
      <c r="AW776" s="61"/>
      <c r="AX776" s="61"/>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row>
    <row r="777" spans="1:78" ht="12.75" customHeight="1" x14ac:dyDescent="0.2">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c r="AG777" s="61"/>
      <c r="AH777" s="107"/>
      <c r="AI777" s="61"/>
      <c r="AJ777" s="61"/>
      <c r="AK777" s="61"/>
      <c r="AL777" s="61"/>
      <c r="AM777" s="61"/>
      <c r="AN777" s="61"/>
      <c r="AO777" s="61"/>
      <c r="AP777" s="61"/>
      <c r="AQ777" s="61"/>
      <c r="AR777" s="61"/>
      <c r="AS777" s="61"/>
      <c r="AT777" s="61"/>
      <c r="AU777" s="61"/>
      <c r="AV777" s="61"/>
      <c r="AW777" s="61"/>
      <c r="AX777" s="61"/>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row>
    <row r="778" spans="1:78" ht="12.75" customHeight="1" x14ac:dyDescent="0.2">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c r="AG778" s="61"/>
      <c r="AH778" s="107"/>
      <c r="AI778" s="61"/>
      <c r="AJ778" s="61"/>
      <c r="AK778" s="61"/>
      <c r="AL778" s="61"/>
      <c r="AM778" s="61"/>
      <c r="AN778" s="61"/>
      <c r="AO778" s="61"/>
      <c r="AP778" s="61"/>
      <c r="AQ778" s="61"/>
      <c r="AR778" s="61"/>
      <c r="AS778" s="61"/>
      <c r="AT778" s="61"/>
      <c r="AU778" s="61"/>
      <c r="AV778" s="61"/>
      <c r="AW778" s="61"/>
      <c r="AX778" s="61"/>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row>
    <row r="779" spans="1:78" ht="12.75" customHeight="1" x14ac:dyDescent="0.2">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c r="AD779" s="61"/>
      <c r="AE779" s="61"/>
      <c r="AF779" s="61"/>
      <c r="AG779" s="61"/>
      <c r="AH779" s="107"/>
      <c r="AI779" s="61"/>
      <c r="AJ779" s="61"/>
      <c r="AK779" s="61"/>
      <c r="AL779" s="61"/>
      <c r="AM779" s="61"/>
      <c r="AN779" s="61"/>
      <c r="AO779" s="61"/>
      <c r="AP779" s="61"/>
      <c r="AQ779" s="61"/>
      <c r="AR779" s="61"/>
      <c r="AS779" s="61"/>
      <c r="AT779" s="61"/>
      <c r="AU779" s="61"/>
      <c r="AV779" s="61"/>
      <c r="AW779" s="61"/>
      <c r="AX779" s="61"/>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row>
    <row r="780" spans="1:78" ht="12.75" customHeight="1" x14ac:dyDescent="0.2">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107"/>
      <c r="AI780" s="61"/>
      <c r="AJ780" s="61"/>
      <c r="AK780" s="61"/>
      <c r="AL780" s="61"/>
      <c r="AM780" s="61"/>
      <c r="AN780" s="61"/>
      <c r="AO780" s="61"/>
      <c r="AP780" s="61"/>
      <c r="AQ780" s="61"/>
      <c r="AR780" s="61"/>
      <c r="AS780" s="61"/>
      <c r="AT780" s="61"/>
      <c r="AU780" s="61"/>
      <c r="AV780" s="61"/>
      <c r="AW780" s="61"/>
      <c r="AX780" s="61"/>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row>
    <row r="781" spans="1:78" ht="12.75" customHeight="1" x14ac:dyDescent="0.2">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c r="AD781" s="61"/>
      <c r="AE781" s="61"/>
      <c r="AF781" s="61"/>
      <c r="AG781" s="61"/>
      <c r="AH781" s="107"/>
      <c r="AI781" s="61"/>
      <c r="AJ781" s="61"/>
      <c r="AK781" s="61"/>
      <c r="AL781" s="61"/>
      <c r="AM781" s="61"/>
      <c r="AN781" s="61"/>
      <c r="AO781" s="61"/>
      <c r="AP781" s="61"/>
      <c r="AQ781" s="61"/>
      <c r="AR781" s="61"/>
      <c r="AS781" s="61"/>
      <c r="AT781" s="61"/>
      <c r="AU781" s="61"/>
      <c r="AV781" s="61"/>
      <c r="AW781" s="61"/>
      <c r="AX781" s="61"/>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row>
    <row r="782" spans="1:78" ht="12.75" customHeight="1" x14ac:dyDescent="0.2">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c r="AG782" s="61"/>
      <c r="AH782" s="107"/>
      <c r="AI782" s="61"/>
      <c r="AJ782" s="61"/>
      <c r="AK782" s="61"/>
      <c r="AL782" s="61"/>
      <c r="AM782" s="61"/>
      <c r="AN782" s="61"/>
      <c r="AO782" s="61"/>
      <c r="AP782" s="61"/>
      <c r="AQ782" s="61"/>
      <c r="AR782" s="61"/>
      <c r="AS782" s="61"/>
      <c r="AT782" s="61"/>
      <c r="AU782" s="61"/>
      <c r="AV782" s="61"/>
      <c r="AW782" s="61"/>
      <c r="AX782" s="61"/>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row>
    <row r="783" spans="1:78" ht="12.75" customHeight="1" x14ac:dyDescent="0.2">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c r="AD783" s="61"/>
      <c r="AE783" s="61"/>
      <c r="AF783" s="61"/>
      <c r="AG783" s="61"/>
      <c r="AH783" s="107"/>
      <c r="AI783" s="61"/>
      <c r="AJ783" s="61"/>
      <c r="AK783" s="61"/>
      <c r="AL783" s="61"/>
      <c r="AM783" s="61"/>
      <c r="AN783" s="61"/>
      <c r="AO783" s="61"/>
      <c r="AP783" s="61"/>
      <c r="AQ783" s="61"/>
      <c r="AR783" s="61"/>
      <c r="AS783" s="61"/>
      <c r="AT783" s="61"/>
      <c r="AU783" s="61"/>
      <c r="AV783" s="61"/>
      <c r="AW783" s="61"/>
      <c r="AX783" s="61"/>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row>
    <row r="784" spans="1:78" ht="12.75" customHeight="1" x14ac:dyDescent="0.2">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107"/>
      <c r="AI784" s="61"/>
      <c r="AJ784" s="61"/>
      <c r="AK784" s="61"/>
      <c r="AL784" s="61"/>
      <c r="AM784" s="61"/>
      <c r="AN784" s="61"/>
      <c r="AO784" s="61"/>
      <c r="AP784" s="61"/>
      <c r="AQ784" s="61"/>
      <c r="AR784" s="61"/>
      <c r="AS784" s="61"/>
      <c r="AT784" s="61"/>
      <c r="AU784" s="61"/>
      <c r="AV784" s="61"/>
      <c r="AW784" s="61"/>
      <c r="AX784" s="61"/>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row>
    <row r="785" spans="1:78" ht="12.75" customHeight="1" x14ac:dyDescent="0.2">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c r="AD785" s="61"/>
      <c r="AE785" s="61"/>
      <c r="AF785" s="61"/>
      <c r="AG785" s="61"/>
      <c r="AH785" s="107"/>
      <c r="AI785" s="61"/>
      <c r="AJ785" s="61"/>
      <c r="AK785" s="61"/>
      <c r="AL785" s="61"/>
      <c r="AM785" s="61"/>
      <c r="AN785" s="61"/>
      <c r="AO785" s="61"/>
      <c r="AP785" s="61"/>
      <c r="AQ785" s="61"/>
      <c r="AR785" s="61"/>
      <c r="AS785" s="61"/>
      <c r="AT785" s="61"/>
      <c r="AU785" s="61"/>
      <c r="AV785" s="61"/>
      <c r="AW785" s="61"/>
      <c r="AX785" s="61"/>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row>
    <row r="786" spans="1:78" ht="12.75" customHeight="1" x14ac:dyDescent="0.2">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c r="AD786" s="61"/>
      <c r="AE786" s="61"/>
      <c r="AF786" s="61"/>
      <c r="AG786" s="61"/>
      <c r="AH786" s="107"/>
      <c r="AI786" s="61"/>
      <c r="AJ786" s="61"/>
      <c r="AK786" s="61"/>
      <c r="AL786" s="61"/>
      <c r="AM786" s="61"/>
      <c r="AN786" s="61"/>
      <c r="AO786" s="61"/>
      <c r="AP786" s="61"/>
      <c r="AQ786" s="61"/>
      <c r="AR786" s="61"/>
      <c r="AS786" s="61"/>
      <c r="AT786" s="61"/>
      <c r="AU786" s="61"/>
      <c r="AV786" s="61"/>
      <c r="AW786" s="61"/>
      <c r="AX786" s="61"/>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row>
    <row r="787" spans="1:78" ht="12.75" customHeight="1" x14ac:dyDescent="0.2">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c r="AD787" s="61"/>
      <c r="AE787" s="61"/>
      <c r="AF787" s="61"/>
      <c r="AG787" s="61"/>
      <c r="AH787" s="107"/>
      <c r="AI787" s="61"/>
      <c r="AJ787" s="61"/>
      <c r="AK787" s="61"/>
      <c r="AL787" s="61"/>
      <c r="AM787" s="61"/>
      <c r="AN787" s="61"/>
      <c r="AO787" s="61"/>
      <c r="AP787" s="61"/>
      <c r="AQ787" s="61"/>
      <c r="AR787" s="61"/>
      <c r="AS787" s="61"/>
      <c r="AT787" s="61"/>
      <c r="AU787" s="61"/>
      <c r="AV787" s="61"/>
      <c r="AW787" s="61"/>
      <c r="AX787" s="61"/>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row>
    <row r="788" spans="1:78" ht="12.75" customHeight="1" x14ac:dyDescent="0.2">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c r="AD788" s="61"/>
      <c r="AE788" s="61"/>
      <c r="AF788" s="61"/>
      <c r="AG788" s="61"/>
      <c r="AH788" s="107"/>
      <c r="AI788" s="61"/>
      <c r="AJ788" s="61"/>
      <c r="AK788" s="61"/>
      <c r="AL788" s="61"/>
      <c r="AM788" s="61"/>
      <c r="AN788" s="61"/>
      <c r="AO788" s="61"/>
      <c r="AP788" s="61"/>
      <c r="AQ788" s="61"/>
      <c r="AR788" s="61"/>
      <c r="AS788" s="61"/>
      <c r="AT788" s="61"/>
      <c r="AU788" s="61"/>
      <c r="AV788" s="61"/>
      <c r="AW788" s="61"/>
      <c r="AX788" s="61"/>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row>
    <row r="789" spans="1:78" ht="12.75" customHeight="1" x14ac:dyDescent="0.2">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c r="AD789" s="61"/>
      <c r="AE789" s="61"/>
      <c r="AF789" s="61"/>
      <c r="AG789" s="61"/>
      <c r="AH789" s="107"/>
      <c r="AI789" s="61"/>
      <c r="AJ789" s="61"/>
      <c r="AK789" s="61"/>
      <c r="AL789" s="61"/>
      <c r="AM789" s="61"/>
      <c r="AN789" s="61"/>
      <c r="AO789" s="61"/>
      <c r="AP789" s="61"/>
      <c r="AQ789" s="61"/>
      <c r="AR789" s="61"/>
      <c r="AS789" s="61"/>
      <c r="AT789" s="61"/>
      <c r="AU789" s="61"/>
      <c r="AV789" s="61"/>
      <c r="AW789" s="61"/>
      <c r="AX789" s="61"/>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row>
    <row r="790" spans="1:78" ht="12.75" customHeight="1" x14ac:dyDescent="0.2">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c r="AG790" s="61"/>
      <c r="AH790" s="107"/>
      <c r="AI790" s="61"/>
      <c r="AJ790" s="61"/>
      <c r="AK790" s="61"/>
      <c r="AL790" s="61"/>
      <c r="AM790" s="61"/>
      <c r="AN790" s="61"/>
      <c r="AO790" s="61"/>
      <c r="AP790" s="61"/>
      <c r="AQ790" s="61"/>
      <c r="AR790" s="61"/>
      <c r="AS790" s="61"/>
      <c r="AT790" s="61"/>
      <c r="AU790" s="61"/>
      <c r="AV790" s="61"/>
      <c r="AW790" s="61"/>
      <c r="AX790" s="61"/>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row>
    <row r="791" spans="1:78" ht="12.75" customHeight="1" x14ac:dyDescent="0.2">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c r="AD791" s="61"/>
      <c r="AE791" s="61"/>
      <c r="AF791" s="61"/>
      <c r="AG791" s="61"/>
      <c r="AH791" s="107"/>
      <c r="AI791" s="61"/>
      <c r="AJ791" s="61"/>
      <c r="AK791" s="61"/>
      <c r="AL791" s="61"/>
      <c r="AM791" s="61"/>
      <c r="AN791" s="61"/>
      <c r="AO791" s="61"/>
      <c r="AP791" s="61"/>
      <c r="AQ791" s="61"/>
      <c r="AR791" s="61"/>
      <c r="AS791" s="61"/>
      <c r="AT791" s="61"/>
      <c r="AU791" s="61"/>
      <c r="AV791" s="61"/>
      <c r="AW791" s="61"/>
      <c r="AX791" s="61"/>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row>
    <row r="792" spans="1:78" ht="12.75" customHeight="1" x14ac:dyDescent="0.2">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c r="AG792" s="61"/>
      <c r="AH792" s="107"/>
      <c r="AI792" s="61"/>
      <c r="AJ792" s="61"/>
      <c r="AK792" s="61"/>
      <c r="AL792" s="61"/>
      <c r="AM792" s="61"/>
      <c r="AN792" s="61"/>
      <c r="AO792" s="61"/>
      <c r="AP792" s="61"/>
      <c r="AQ792" s="61"/>
      <c r="AR792" s="61"/>
      <c r="AS792" s="61"/>
      <c r="AT792" s="61"/>
      <c r="AU792" s="61"/>
      <c r="AV792" s="61"/>
      <c r="AW792" s="61"/>
      <c r="AX792" s="61"/>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row>
    <row r="793" spans="1:78" ht="12.75" customHeight="1" x14ac:dyDescent="0.2">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107"/>
      <c r="AI793" s="61"/>
      <c r="AJ793" s="61"/>
      <c r="AK793" s="61"/>
      <c r="AL793" s="61"/>
      <c r="AM793" s="61"/>
      <c r="AN793" s="61"/>
      <c r="AO793" s="61"/>
      <c r="AP793" s="61"/>
      <c r="AQ793" s="61"/>
      <c r="AR793" s="61"/>
      <c r="AS793" s="61"/>
      <c r="AT793" s="61"/>
      <c r="AU793" s="61"/>
      <c r="AV793" s="61"/>
      <c r="AW793" s="61"/>
      <c r="AX793" s="61"/>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row>
    <row r="794" spans="1:78" ht="12.75" customHeight="1" x14ac:dyDescent="0.2">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c r="AD794" s="61"/>
      <c r="AE794" s="61"/>
      <c r="AF794" s="61"/>
      <c r="AG794" s="61"/>
      <c r="AH794" s="107"/>
      <c r="AI794" s="61"/>
      <c r="AJ794" s="61"/>
      <c r="AK794" s="61"/>
      <c r="AL794" s="61"/>
      <c r="AM794" s="61"/>
      <c r="AN794" s="61"/>
      <c r="AO794" s="61"/>
      <c r="AP794" s="61"/>
      <c r="AQ794" s="61"/>
      <c r="AR794" s="61"/>
      <c r="AS794" s="61"/>
      <c r="AT794" s="61"/>
      <c r="AU794" s="61"/>
      <c r="AV794" s="61"/>
      <c r="AW794" s="61"/>
      <c r="AX794" s="61"/>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row>
    <row r="795" spans="1:78" ht="12.75" customHeight="1" x14ac:dyDescent="0.2">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c r="AD795" s="61"/>
      <c r="AE795" s="61"/>
      <c r="AF795" s="61"/>
      <c r="AG795" s="61"/>
      <c r="AH795" s="107"/>
      <c r="AI795" s="61"/>
      <c r="AJ795" s="61"/>
      <c r="AK795" s="61"/>
      <c r="AL795" s="61"/>
      <c r="AM795" s="61"/>
      <c r="AN795" s="61"/>
      <c r="AO795" s="61"/>
      <c r="AP795" s="61"/>
      <c r="AQ795" s="61"/>
      <c r="AR795" s="61"/>
      <c r="AS795" s="61"/>
      <c r="AT795" s="61"/>
      <c r="AU795" s="61"/>
      <c r="AV795" s="61"/>
      <c r="AW795" s="61"/>
      <c r="AX795" s="61"/>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row>
    <row r="796" spans="1:78" ht="12.75" customHeight="1" x14ac:dyDescent="0.2">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c r="AD796" s="61"/>
      <c r="AE796" s="61"/>
      <c r="AF796" s="61"/>
      <c r="AG796" s="61"/>
      <c r="AH796" s="107"/>
      <c r="AI796" s="61"/>
      <c r="AJ796" s="61"/>
      <c r="AK796" s="61"/>
      <c r="AL796" s="61"/>
      <c r="AM796" s="61"/>
      <c r="AN796" s="61"/>
      <c r="AO796" s="61"/>
      <c r="AP796" s="61"/>
      <c r="AQ796" s="61"/>
      <c r="AR796" s="61"/>
      <c r="AS796" s="61"/>
      <c r="AT796" s="61"/>
      <c r="AU796" s="61"/>
      <c r="AV796" s="61"/>
      <c r="AW796" s="61"/>
      <c r="AX796" s="61"/>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row>
    <row r="797" spans="1:78" ht="12.75" customHeight="1" x14ac:dyDescent="0.2">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107"/>
      <c r="AI797" s="61"/>
      <c r="AJ797" s="61"/>
      <c r="AK797" s="61"/>
      <c r="AL797" s="61"/>
      <c r="AM797" s="61"/>
      <c r="AN797" s="61"/>
      <c r="AO797" s="61"/>
      <c r="AP797" s="61"/>
      <c r="AQ797" s="61"/>
      <c r="AR797" s="61"/>
      <c r="AS797" s="61"/>
      <c r="AT797" s="61"/>
      <c r="AU797" s="61"/>
      <c r="AV797" s="61"/>
      <c r="AW797" s="61"/>
      <c r="AX797" s="61"/>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row>
    <row r="798" spans="1:78" ht="12.75" customHeight="1" x14ac:dyDescent="0.2">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c r="AD798" s="61"/>
      <c r="AE798" s="61"/>
      <c r="AF798" s="61"/>
      <c r="AG798" s="61"/>
      <c r="AH798" s="107"/>
      <c r="AI798" s="61"/>
      <c r="AJ798" s="61"/>
      <c r="AK798" s="61"/>
      <c r="AL798" s="61"/>
      <c r="AM798" s="61"/>
      <c r="AN798" s="61"/>
      <c r="AO798" s="61"/>
      <c r="AP798" s="61"/>
      <c r="AQ798" s="61"/>
      <c r="AR798" s="61"/>
      <c r="AS798" s="61"/>
      <c r="AT798" s="61"/>
      <c r="AU798" s="61"/>
      <c r="AV798" s="61"/>
      <c r="AW798" s="61"/>
      <c r="AX798" s="61"/>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row>
    <row r="799" spans="1:78" ht="12.75" customHeight="1" x14ac:dyDescent="0.2">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c r="AD799" s="61"/>
      <c r="AE799" s="61"/>
      <c r="AF799" s="61"/>
      <c r="AG799" s="61"/>
      <c r="AH799" s="107"/>
      <c r="AI799" s="61"/>
      <c r="AJ799" s="61"/>
      <c r="AK799" s="61"/>
      <c r="AL799" s="61"/>
      <c r="AM799" s="61"/>
      <c r="AN799" s="61"/>
      <c r="AO799" s="61"/>
      <c r="AP799" s="61"/>
      <c r="AQ799" s="61"/>
      <c r="AR799" s="61"/>
      <c r="AS799" s="61"/>
      <c r="AT799" s="61"/>
      <c r="AU799" s="61"/>
      <c r="AV799" s="61"/>
      <c r="AW799" s="61"/>
      <c r="AX799" s="61"/>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row>
    <row r="800" spans="1:78" ht="12.75" customHeight="1" x14ac:dyDescent="0.2">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c r="AD800" s="61"/>
      <c r="AE800" s="61"/>
      <c r="AF800" s="61"/>
      <c r="AG800" s="61"/>
      <c r="AH800" s="107"/>
      <c r="AI800" s="61"/>
      <c r="AJ800" s="61"/>
      <c r="AK800" s="61"/>
      <c r="AL800" s="61"/>
      <c r="AM800" s="61"/>
      <c r="AN800" s="61"/>
      <c r="AO800" s="61"/>
      <c r="AP800" s="61"/>
      <c r="AQ800" s="61"/>
      <c r="AR800" s="61"/>
      <c r="AS800" s="61"/>
      <c r="AT800" s="61"/>
      <c r="AU800" s="61"/>
      <c r="AV800" s="61"/>
      <c r="AW800" s="61"/>
      <c r="AX800" s="61"/>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row>
    <row r="801" spans="1:78" ht="12.75" customHeight="1" x14ac:dyDescent="0.2">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c r="AD801" s="61"/>
      <c r="AE801" s="61"/>
      <c r="AF801" s="61"/>
      <c r="AG801" s="61"/>
      <c r="AH801" s="107"/>
      <c r="AI801" s="61"/>
      <c r="AJ801" s="61"/>
      <c r="AK801" s="61"/>
      <c r="AL801" s="61"/>
      <c r="AM801" s="61"/>
      <c r="AN801" s="61"/>
      <c r="AO801" s="61"/>
      <c r="AP801" s="61"/>
      <c r="AQ801" s="61"/>
      <c r="AR801" s="61"/>
      <c r="AS801" s="61"/>
      <c r="AT801" s="61"/>
      <c r="AU801" s="61"/>
      <c r="AV801" s="61"/>
      <c r="AW801" s="61"/>
      <c r="AX801" s="61"/>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row>
    <row r="802" spans="1:78" ht="12.75" customHeight="1" x14ac:dyDescent="0.2">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c r="AD802" s="61"/>
      <c r="AE802" s="61"/>
      <c r="AF802" s="61"/>
      <c r="AG802" s="61"/>
      <c r="AH802" s="107"/>
      <c r="AI802" s="61"/>
      <c r="AJ802" s="61"/>
      <c r="AK802" s="61"/>
      <c r="AL802" s="61"/>
      <c r="AM802" s="61"/>
      <c r="AN802" s="61"/>
      <c r="AO802" s="61"/>
      <c r="AP802" s="61"/>
      <c r="AQ802" s="61"/>
      <c r="AR802" s="61"/>
      <c r="AS802" s="61"/>
      <c r="AT802" s="61"/>
      <c r="AU802" s="61"/>
      <c r="AV802" s="61"/>
      <c r="AW802" s="61"/>
      <c r="AX802" s="61"/>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row>
    <row r="803" spans="1:78" ht="12.75" customHeight="1" x14ac:dyDescent="0.2">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c r="AG803" s="61"/>
      <c r="AH803" s="107"/>
      <c r="AI803" s="61"/>
      <c r="AJ803" s="61"/>
      <c r="AK803" s="61"/>
      <c r="AL803" s="61"/>
      <c r="AM803" s="61"/>
      <c r="AN803" s="61"/>
      <c r="AO803" s="61"/>
      <c r="AP803" s="61"/>
      <c r="AQ803" s="61"/>
      <c r="AR803" s="61"/>
      <c r="AS803" s="61"/>
      <c r="AT803" s="61"/>
      <c r="AU803" s="61"/>
      <c r="AV803" s="61"/>
      <c r="AW803" s="61"/>
      <c r="AX803" s="61"/>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row>
    <row r="804" spans="1:78" ht="12.75" customHeight="1" x14ac:dyDescent="0.2">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c r="AD804" s="61"/>
      <c r="AE804" s="61"/>
      <c r="AF804" s="61"/>
      <c r="AG804" s="61"/>
      <c r="AH804" s="107"/>
      <c r="AI804" s="61"/>
      <c r="AJ804" s="61"/>
      <c r="AK804" s="61"/>
      <c r="AL804" s="61"/>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row>
    <row r="805" spans="1:78" ht="12.75" customHeight="1" x14ac:dyDescent="0.2">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c r="AD805" s="61"/>
      <c r="AE805" s="61"/>
      <c r="AF805" s="61"/>
      <c r="AG805" s="61"/>
      <c r="AH805" s="107"/>
      <c r="AI805" s="61"/>
      <c r="AJ805" s="61"/>
      <c r="AK805" s="61"/>
      <c r="AL805" s="61"/>
      <c r="AM805" s="61"/>
      <c r="AN805" s="61"/>
      <c r="AO805" s="61"/>
      <c r="AP805" s="61"/>
      <c r="AQ805" s="61"/>
      <c r="AR805" s="61"/>
      <c r="AS805" s="61"/>
      <c r="AT805" s="61"/>
      <c r="AU805" s="61"/>
      <c r="AV805" s="61"/>
      <c r="AW805" s="61"/>
      <c r="AX805" s="61"/>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row>
    <row r="806" spans="1:78" ht="12.75" customHeight="1" x14ac:dyDescent="0.2">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c r="AA806" s="61"/>
      <c r="AB806" s="61"/>
      <c r="AC806" s="61"/>
      <c r="AD806" s="61"/>
      <c r="AE806" s="61"/>
      <c r="AF806" s="61"/>
      <c r="AG806" s="61"/>
      <c r="AH806" s="107"/>
      <c r="AI806" s="61"/>
      <c r="AJ806" s="61"/>
      <c r="AK806" s="61"/>
      <c r="AL806" s="61"/>
      <c r="AM806" s="61"/>
      <c r="AN806" s="61"/>
      <c r="AO806" s="61"/>
      <c r="AP806" s="61"/>
      <c r="AQ806" s="61"/>
      <c r="AR806" s="61"/>
      <c r="AS806" s="61"/>
      <c r="AT806" s="61"/>
      <c r="AU806" s="61"/>
      <c r="AV806" s="61"/>
      <c r="AW806" s="61"/>
      <c r="AX806" s="61"/>
      <c r="AY806" s="61"/>
      <c r="AZ806" s="61"/>
      <c r="BA806" s="61"/>
      <c r="BB806" s="61"/>
      <c r="BC806" s="61"/>
      <c r="BD806" s="61"/>
      <c r="BE806" s="61"/>
      <c r="BF806" s="61"/>
      <c r="BG806" s="61"/>
      <c r="BH806" s="61"/>
      <c r="BI806" s="61"/>
      <c r="BJ806" s="61"/>
      <c r="BK806" s="61"/>
      <c r="BL806" s="61"/>
      <c r="BM806" s="61"/>
      <c r="BN806" s="61"/>
      <c r="BO806" s="61"/>
      <c r="BP806" s="61"/>
      <c r="BQ806" s="61"/>
      <c r="BR806" s="61"/>
      <c r="BS806" s="61"/>
      <c r="BT806" s="61"/>
      <c r="BU806" s="61"/>
      <c r="BV806" s="61"/>
      <c r="BW806" s="61"/>
      <c r="BX806" s="61"/>
      <c r="BY806" s="61"/>
      <c r="BZ806" s="61"/>
    </row>
    <row r="807" spans="1:78" ht="12.75" customHeight="1" x14ac:dyDescent="0.2">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c r="AA807" s="61"/>
      <c r="AB807" s="61"/>
      <c r="AC807" s="61"/>
      <c r="AD807" s="61"/>
      <c r="AE807" s="61"/>
      <c r="AF807" s="61"/>
      <c r="AG807" s="61"/>
      <c r="AH807" s="107"/>
      <c r="AI807" s="61"/>
      <c r="AJ807" s="61"/>
      <c r="AK807" s="61"/>
      <c r="AL807" s="61"/>
      <c r="AM807" s="61"/>
      <c r="AN807" s="61"/>
      <c r="AO807" s="61"/>
      <c r="AP807" s="61"/>
      <c r="AQ807" s="61"/>
      <c r="AR807" s="61"/>
      <c r="AS807" s="61"/>
      <c r="AT807" s="61"/>
      <c r="AU807" s="61"/>
      <c r="AV807" s="61"/>
      <c r="AW807" s="61"/>
      <c r="AX807" s="61"/>
      <c r="AY807" s="61"/>
      <c r="AZ807" s="61"/>
      <c r="BA807" s="61"/>
      <c r="BB807" s="61"/>
      <c r="BC807" s="61"/>
      <c r="BD807" s="61"/>
      <c r="BE807" s="61"/>
      <c r="BF807" s="61"/>
      <c r="BG807" s="61"/>
      <c r="BH807" s="61"/>
      <c r="BI807" s="61"/>
      <c r="BJ807" s="61"/>
      <c r="BK807" s="61"/>
      <c r="BL807" s="61"/>
      <c r="BM807" s="61"/>
      <c r="BN807" s="61"/>
      <c r="BO807" s="61"/>
      <c r="BP807" s="61"/>
      <c r="BQ807" s="61"/>
      <c r="BR807" s="61"/>
      <c r="BS807" s="61"/>
      <c r="BT807" s="61"/>
      <c r="BU807" s="61"/>
      <c r="BV807" s="61"/>
      <c r="BW807" s="61"/>
      <c r="BX807" s="61"/>
      <c r="BY807" s="61"/>
      <c r="BZ807" s="61"/>
    </row>
    <row r="808" spans="1:78" ht="12.75" customHeight="1" x14ac:dyDescent="0.2">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c r="AA808" s="61"/>
      <c r="AB808" s="61"/>
      <c r="AC808" s="61"/>
      <c r="AD808" s="61"/>
      <c r="AE808" s="61"/>
      <c r="AF808" s="61"/>
      <c r="AG808" s="61"/>
      <c r="AH808" s="107"/>
      <c r="AI808" s="61"/>
      <c r="AJ808" s="61"/>
      <c r="AK808" s="61"/>
      <c r="AL808" s="61"/>
      <c r="AM808" s="61"/>
      <c r="AN808" s="61"/>
      <c r="AO808" s="61"/>
      <c r="AP808" s="61"/>
      <c r="AQ808" s="61"/>
      <c r="AR808" s="61"/>
      <c r="AS808" s="61"/>
      <c r="AT808" s="61"/>
      <c r="AU808" s="61"/>
      <c r="AV808" s="61"/>
      <c r="AW808" s="61"/>
      <c r="AX808" s="61"/>
      <c r="AY808" s="61"/>
      <c r="AZ808" s="61"/>
      <c r="BA808" s="61"/>
      <c r="BB808" s="61"/>
      <c r="BC808" s="61"/>
      <c r="BD808" s="61"/>
      <c r="BE808" s="61"/>
      <c r="BF808" s="61"/>
      <c r="BG808" s="61"/>
      <c r="BH808" s="61"/>
      <c r="BI808" s="61"/>
      <c r="BJ808" s="61"/>
      <c r="BK808" s="61"/>
      <c r="BL808" s="61"/>
      <c r="BM808" s="61"/>
      <c r="BN808" s="61"/>
      <c r="BO808" s="61"/>
      <c r="BP808" s="61"/>
      <c r="BQ808" s="61"/>
      <c r="BR808" s="61"/>
      <c r="BS808" s="61"/>
      <c r="BT808" s="61"/>
      <c r="BU808" s="61"/>
      <c r="BV808" s="61"/>
      <c r="BW808" s="61"/>
      <c r="BX808" s="61"/>
      <c r="BY808" s="61"/>
      <c r="BZ808" s="61"/>
    </row>
    <row r="809" spans="1:78" ht="12.75" customHeight="1" x14ac:dyDescent="0.2">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c r="AA809" s="61"/>
      <c r="AB809" s="61"/>
      <c r="AC809" s="61"/>
      <c r="AD809" s="61"/>
      <c r="AE809" s="61"/>
      <c r="AF809" s="61"/>
      <c r="AG809" s="61"/>
      <c r="AH809" s="107"/>
      <c r="AI809" s="61"/>
      <c r="AJ809" s="61"/>
      <c r="AK809" s="61"/>
      <c r="AL809" s="61"/>
      <c r="AM809" s="61"/>
      <c r="AN809" s="61"/>
      <c r="AO809" s="61"/>
      <c r="AP809" s="61"/>
      <c r="AQ809" s="61"/>
      <c r="AR809" s="61"/>
      <c r="AS809" s="61"/>
      <c r="AT809" s="61"/>
      <c r="AU809" s="61"/>
      <c r="AV809" s="61"/>
      <c r="AW809" s="61"/>
      <c r="AX809" s="61"/>
      <c r="AY809" s="61"/>
      <c r="AZ809" s="61"/>
      <c r="BA809" s="61"/>
      <c r="BB809" s="61"/>
      <c r="BC809" s="61"/>
      <c r="BD809" s="61"/>
      <c r="BE809" s="61"/>
      <c r="BF809" s="61"/>
      <c r="BG809" s="61"/>
      <c r="BH809" s="61"/>
      <c r="BI809" s="61"/>
      <c r="BJ809" s="61"/>
      <c r="BK809" s="61"/>
      <c r="BL809" s="61"/>
      <c r="BM809" s="61"/>
      <c r="BN809" s="61"/>
      <c r="BO809" s="61"/>
      <c r="BP809" s="61"/>
      <c r="BQ809" s="61"/>
      <c r="BR809" s="61"/>
      <c r="BS809" s="61"/>
      <c r="BT809" s="61"/>
      <c r="BU809" s="61"/>
      <c r="BV809" s="61"/>
      <c r="BW809" s="61"/>
      <c r="BX809" s="61"/>
      <c r="BY809" s="61"/>
      <c r="BZ809" s="61"/>
    </row>
    <row r="810" spans="1:78" ht="12.75" customHeight="1" x14ac:dyDescent="0.2">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c r="AA810" s="61"/>
      <c r="AB810" s="61"/>
      <c r="AC810" s="61"/>
      <c r="AD810" s="61"/>
      <c r="AE810" s="61"/>
      <c r="AF810" s="61"/>
      <c r="AG810" s="61"/>
      <c r="AH810" s="107"/>
      <c r="AI810" s="61"/>
      <c r="AJ810" s="61"/>
      <c r="AK810" s="61"/>
      <c r="AL810" s="61"/>
      <c r="AM810" s="61"/>
      <c r="AN810" s="61"/>
      <c r="AO810" s="61"/>
      <c r="AP810" s="61"/>
      <c r="AQ810" s="61"/>
      <c r="AR810" s="61"/>
      <c r="AS810" s="61"/>
      <c r="AT810" s="61"/>
      <c r="AU810" s="61"/>
      <c r="AV810" s="61"/>
      <c r="AW810" s="61"/>
      <c r="AX810" s="61"/>
      <c r="AY810" s="61"/>
      <c r="AZ810" s="61"/>
      <c r="BA810" s="61"/>
      <c r="BB810" s="61"/>
      <c r="BC810" s="61"/>
      <c r="BD810" s="61"/>
      <c r="BE810" s="61"/>
      <c r="BF810" s="61"/>
      <c r="BG810" s="61"/>
      <c r="BH810" s="61"/>
      <c r="BI810" s="61"/>
      <c r="BJ810" s="61"/>
      <c r="BK810" s="61"/>
      <c r="BL810" s="61"/>
      <c r="BM810" s="61"/>
      <c r="BN810" s="61"/>
      <c r="BO810" s="61"/>
      <c r="BP810" s="61"/>
      <c r="BQ810" s="61"/>
      <c r="BR810" s="61"/>
      <c r="BS810" s="61"/>
      <c r="BT810" s="61"/>
      <c r="BU810" s="61"/>
      <c r="BV810" s="61"/>
      <c r="BW810" s="61"/>
      <c r="BX810" s="61"/>
      <c r="BY810" s="61"/>
      <c r="BZ810" s="61"/>
    </row>
    <row r="811" spans="1:78" ht="12.75" customHeight="1" x14ac:dyDescent="0.2">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c r="AA811" s="61"/>
      <c r="AB811" s="61"/>
      <c r="AC811" s="61"/>
      <c r="AD811" s="61"/>
      <c r="AE811" s="61"/>
      <c r="AF811" s="61"/>
      <c r="AG811" s="61"/>
      <c r="AH811" s="107"/>
      <c r="AI811" s="61"/>
      <c r="AJ811" s="61"/>
      <c r="AK811" s="61"/>
      <c r="AL811" s="61"/>
      <c r="AM811" s="61"/>
      <c r="AN811" s="61"/>
      <c r="AO811" s="61"/>
      <c r="AP811" s="61"/>
      <c r="AQ811" s="61"/>
      <c r="AR811" s="61"/>
      <c r="AS811" s="61"/>
      <c r="AT811" s="61"/>
      <c r="AU811" s="61"/>
      <c r="AV811" s="61"/>
      <c r="AW811" s="61"/>
      <c r="AX811" s="61"/>
      <c r="AY811" s="61"/>
      <c r="AZ811" s="61"/>
      <c r="BA811" s="61"/>
      <c r="BB811" s="61"/>
      <c r="BC811" s="61"/>
      <c r="BD811" s="61"/>
      <c r="BE811" s="61"/>
      <c r="BF811" s="61"/>
      <c r="BG811" s="61"/>
      <c r="BH811" s="61"/>
      <c r="BI811" s="61"/>
      <c r="BJ811" s="61"/>
      <c r="BK811" s="61"/>
      <c r="BL811" s="61"/>
      <c r="BM811" s="61"/>
      <c r="BN811" s="61"/>
      <c r="BO811" s="61"/>
      <c r="BP811" s="61"/>
      <c r="BQ811" s="61"/>
      <c r="BR811" s="61"/>
      <c r="BS811" s="61"/>
      <c r="BT811" s="61"/>
      <c r="BU811" s="61"/>
      <c r="BV811" s="61"/>
      <c r="BW811" s="61"/>
      <c r="BX811" s="61"/>
      <c r="BY811" s="61"/>
      <c r="BZ811" s="61"/>
    </row>
    <row r="812" spans="1:78" ht="12.75" customHeight="1" x14ac:dyDescent="0.2">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c r="AB812" s="61"/>
      <c r="AC812" s="61"/>
      <c r="AD812" s="61"/>
      <c r="AE812" s="61"/>
      <c r="AF812" s="61"/>
      <c r="AG812" s="61"/>
      <c r="AH812" s="107"/>
      <c r="AI812" s="61"/>
      <c r="AJ812" s="61"/>
      <c r="AK812" s="61"/>
      <c r="AL812" s="61"/>
      <c r="AM812" s="61"/>
      <c r="AN812" s="61"/>
      <c r="AO812" s="61"/>
      <c r="AP812" s="61"/>
      <c r="AQ812" s="61"/>
      <c r="AR812" s="61"/>
      <c r="AS812" s="61"/>
      <c r="AT812" s="61"/>
      <c r="AU812" s="61"/>
      <c r="AV812" s="61"/>
      <c r="AW812" s="61"/>
      <c r="AX812" s="61"/>
      <c r="AY812" s="61"/>
      <c r="AZ812" s="61"/>
      <c r="BA812" s="61"/>
      <c r="BB812" s="61"/>
      <c r="BC812" s="61"/>
      <c r="BD812" s="61"/>
      <c r="BE812" s="61"/>
      <c r="BF812" s="61"/>
      <c r="BG812" s="61"/>
      <c r="BH812" s="61"/>
      <c r="BI812" s="61"/>
      <c r="BJ812" s="61"/>
      <c r="BK812" s="61"/>
      <c r="BL812" s="61"/>
      <c r="BM812" s="61"/>
      <c r="BN812" s="61"/>
      <c r="BO812" s="61"/>
      <c r="BP812" s="61"/>
      <c r="BQ812" s="61"/>
      <c r="BR812" s="61"/>
      <c r="BS812" s="61"/>
      <c r="BT812" s="61"/>
      <c r="BU812" s="61"/>
      <c r="BV812" s="61"/>
      <c r="BW812" s="61"/>
      <c r="BX812" s="61"/>
      <c r="BY812" s="61"/>
      <c r="BZ812" s="61"/>
    </row>
    <row r="813" spans="1:78" ht="12.75" customHeight="1" x14ac:dyDescent="0.2">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c r="AA813" s="61"/>
      <c r="AB813" s="61"/>
      <c r="AC813" s="61"/>
      <c r="AD813" s="61"/>
      <c r="AE813" s="61"/>
      <c r="AF813" s="61"/>
      <c r="AG813" s="61"/>
      <c r="AH813" s="107"/>
      <c r="AI813" s="61"/>
      <c r="AJ813" s="61"/>
      <c r="AK813" s="61"/>
      <c r="AL813" s="61"/>
      <c r="AM813" s="61"/>
      <c r="AN813" s="61"/>
      <c r="AO813" s="61"/>
      <c r="AP813" s="61"/>
      <c r="AQ813" s="61"/>
      <c r="AR813" s="61"/>
      <c r="AS813" s="61"/>
      <c r="AT813" s="61"/>
      <c r="AU813" s="61"/>
      <c r="AV813" s="61"/>
      <c r="AW813" s="61"/>
      <c r="AX813" s="61"/>
      <c r="AY813" s="61"/>
      <c r="AZ813" s="61"/>
      <c r="BA813" s="61"/>
      <c r="BB813" s="61"/>
      <c r="BC813" s="61"/>
      <c r="BD813" s="61"/>
      <c r="BE813" s="61"/>
      <c r="BF813" s="61"/>
      <c r="BG813" s="61"/>
      <c r="BH813" s="61"/>
      <c r="BI813" s="61"/>
      <c r="BJ813" s="61"/>
      <c r="BK813" s="61"/>
      <c r="BL813" s="61"/>
      <c r="BM813" s="61"/>
      <c r="BN813" s="61"/>
      <c r="BO813" s="61"/>
      <c r="BP813" s="61"/>
      <c r="BQ813" s="61"/>
      <c r="BR813" s="61"/>
      <c r="BS813" s="61"/>
      <c r="BT813" s="61"/>
      <c r="BU813" s="61"/>
      <c r="BV813" s="61"/>
      <c r="BW813" s="61"/>
      <c r="BX813" s="61"/>
      <c r="BY813" s="61"/>
      <c r="BZ813" s="61"/>
    </row>
    <row r="814" spans="1:78" ht="12.75" customHeight="1" x14ac:dyDescent="0.2">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c r="AA814" s="61"/>
      <c r="AB814" s="61"/>
      <c r="AC814" s="61"/>
      <c r="AD814" s="61"/>
      <c r="AE814" s="61"/>
      <c r="AF814" s="61"/>
      <c r="AG814" s="61"/>
      <c r="AH814" s="107"/>
      <c r="AI814" s="61"/>
      <c r="AJ814" s="61"/>
      <c r="AK814" s="61"/>
      <c r="AL814" s="61"/>
      <c r="AM814" s="61"/>
      <c r="AN814" s="61"/>
      <c r="AO814" s="61"/>
      <c r="AP814" s="61"/>
      <c r="AQ814" s="61"/>
      <c r="AR814" s="61"/>
      <c r="AS814" s="61"/>
      <c r="AT814" s="61"/>
      <c r="AU814" s="61"/>
      <c r="AV814" s="61"/>
      <c r="AW814" s="61"/>
      <c r="AX814" s="61"/>
      <c r="AY814" s="61"/>
      <c r="AZ814" s="61"/>
      <c r="BA814" s="61"/>
      <c r="BB814" s="61"/>
      <c r="BC814" s="61"/>
      <c r="BD814" s="61"/>
      <c r="BE814" s="61"/>
      <c r="BF814" s="61"/>
      <c r="BG814" s="61"/>
      <c r="BH814" s="61"/>
      <c r="BI814" s="61"/>
      <c r="BJ814" s="61"/>
      <c r="BK814" s="61"/>
      <c r="BL814" s="61"/>
      <c r="BM814" s="61"/>
      <c r="BN814" s="61"/>
      <c r="BO814" s="61"/>
      <c r="BP814" s="61"/>
      <c r="BQ814" s="61"/>
      <c r="BR814" s="61"/>
      <c r="BS814" s="61"/>
      <c r="BT814" s="61"/>
      <c r="BU814" s="61"/>
      <c r="BV814" s="61"/>
      <c r="BW814" s="61"/>
      <c r="BX814" s="61"/>
      <c r="BY814" s="61"/>
      <c r="BZ814" s="61"/>
    </row>
    <row r="815" spans="1:78" ht="12.75" customHeight="1" x14ac:dyDescent="0.2">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c r="AA815" s="61"/>
      <c r="AB815" s="61"/>
      <c r="AC815" s="61"/>
      <c r="AD815" s="61"/>
      <c r="AE815" s="61"/>
      <c r="AF815" s="61"/>
      <c r="AG815" s="61"/>
      <c r="AH815" s="107"/>
      <c r="AI815" s="61"/>
      <c r="AJ815" s="61"/>
      <c r="AK815" s="61"/>
      <c r="AL815" s="61"/>
      <c r="AM815" s="61"/>
      <c r="AN815" s="61"/>
      <c r="AO815" s="61"/>
      <c r="AP815" s="61"/>
      <c r="AQ815" s="61"/>
      <c r="AR815" s="61"/>
      <c r="AS815" s="61"/>
      <c r="AT815" s="61"/>
      <c r="AU815" s="61"/>
      <c r="AV815" s="61"/>
      <c r="AW815" s="61"/>
      <c r="AX815" s="61"/>
      <c r="AY815" s="61"/>
      <c r="AZ815" s="61"/>
      <c r="BA815" s="61"/>
      <c r="BB815" s="61"/>
      <c r="BC815" s="61"/>
      <c r="BD815" s="61"/>
      <c r="BE815" s="61"/>
      <c r="BF815" s="61"/>
      <c r="BG815" s="61"/>
      <c r="BH815" s="61"/>
      <c r="BI815" s="61"/>
      <c r="BJ815" s="61"/>
      <c r="BK815" s="61"/>
      <c r="BL815" s="61"/>
      <c r="BM815" s="61"/>
      <c r="BN815" s="61"/>
      <c r="BO815" s="61"/>
      <c r="BP815" s="61"/>
      <c r="BQ815" s="61"/>
      <c r="BR815" s="61"/>
      <c r="BS815" s="61"/>
      <c r="BT815" s="61"/>
      <c r="BU815" s="61"/>
      <c r="BV815" s="61"/>
      <c r="BW815" s="61"/>
      <c r="BX815" s="61"/>
      <c r="BY815" s="61"/>
      <c r="BZ815" s="61"/>
    </row>
    <row r="816" spans="1:78" ht="12.75" customHeight="1" x14ac:dyDescent="0.2">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c r="AA816" s="61"/>
      <c r="AB816" s="61"/>
      <c r="AC816" s="61"/>
      <c r="AD816" s="61"/>
      <c r="AE816" s="61"/>
      <c r="AF816" s="61"/>
      <c r="AG816" s="61"/>
      <c r="AH816" s="107"/>
      <c r="AI816" s="61"/>
      <c r="AJ816" s="61"/>
      <c r="AK816" s="61"/>
      <c r="AL816" s="61"/>
      <c r="AM816" s="61"/>
      <c r="AN816" s="61"/>
      <c r="AO816" s="61"/>
      <c r="AP816" s="61"/>
      <c r="AQ816" s="61"/>
      <c r="AR816" s="61"/>
      <c r="AS816" s="61"/>
      <c r="AT816" s="61"/>
      <c r="AU816" s="61"/>
      <c r="AV816" s="61"/>
      <c r="AW816" s="61"/>
      <c r="AX816" s="61"/>
      <c r="AY816" s="61"/>
      <c r="AZ816" s="61"/>
      <c r="BA816" s="61"/>
      <c r="BB816" s="61"/>
      <c r="BC816" s="61"/>
      <c r="BD816" s="61"/>
      <c r="BE816" s="61"/>
      <c r="BF816" s="61"/>
      <c r="BG816" s="61"/>
      <c r="BH816" s="61"/>
      <c r="BI816" s="61"/>
      <c r="BJ816" s="61"/>
      <c r="BK816" s="61"/>
      <c r="BL816" s="61"/>
      <c r="BM816" s="61"/>
      <c r="BN816" s="61"/>
      <c r="BO816" s="61"/>
      <c r="BP816" s="61"/>
      <c r="BQ816" s="61"/>
      <c r="BR816" s="61"/>
      <c r="BS816" s="61"/>
      <c r="BT816" s="61"/>
      <c r="BU816" s="61"/>
      <c r="BV816" s="61"/>
      <c r="BW816" s="61"/>
      <c r="BX816" s="61"/>
      <c r="BY816" s="61"/>
      <c r="BZ816" s="61"/>
    </row>
    <row r="817" spans="1:78" ht="12.75" customHeight="1" x14ac:dyDescent="0.2">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c r="AA817" s="61"/>
      <c r="AB817" s="61"/>
      <c r="AC817" s="61"/>
      <c r="AD817" s="61"/>
      <c r="AE817" s="61"/>
      <c r="AF817" s="61"/>
      <c r="AG817" s="61"/>
      <c r="AH817" s="107"/>
      <c r="AI817" s="61"/>
      <c r="AJ817" s="61"/>
      <c r="AK817" s="61"/>
      <c r="AL817" s="61"/>
      <c r="AM817" s="61"/>
      <c r="AN817" s="61"/>
      <c r="AO817" s="61"/>
      <c r="AP817" s="61"/>
      <c r="AQ817" s="61"/>
      <c r="AR817" s="61"/>
      <c r="AS817" s="61"/>
      <c r="AT817" s="61"/>
      <c r="AU817" s="61"/>
      <c r="AV817" s="61"/>
      <c r="AW817" s="61"/>
      <c r="AX817" s="61"/>
      <c r="AY817" s="61"/>
      <c r="AZ817" s="61"/>
      <c r="BA817" s="61"/>
      <c r="BB817" s="61"/>
      <c r="BC817" s="61"/>
      <c r="BD817" s="61"/>
      <c r="BE817" s="61"/>
      <c r="BF817" s="61"/>
      <c r="BG817" s="61"/>
      <c r="BH817" s="61"/>
      <c r="BI817" s="61"/>
      <c r="BJ817" s="61"/>
      <c r="BK817" s="61"/>
      <c r="BL817" s="61"/>
      <c r="BM817" s="61"/>
      <c r="BN817" s="61"/>
      <c r="BO817" s="61"/>
      <c r="BP817" s="61"/>
      <c r="BQ817" s="61"/>
      <c r="BR817" s="61"/>
      <c r="BS817" s="61"/>
      <c r="BT817" s="61"/>
      <c r="BU817" s="61"/>
      <c r="BV817" s="61"/>
      <c r="BW817" s="61"/>
      <c r="BX817" s="61"/>
      <c r="BY817" s="61"/>
      <c r="BZ817" s="61"/>
    </row>
    <row r="818" spans="1:78" ht="12.75" customHeight="1" x14ac:dyDescent="0.2">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c r="AA818" s="61"/>
      <c r="AB818" s="61"/>
      <c r="AC818" s="61"/>
      <c r="AD818" s="61"/>
      <c r="AE818" s="61"/>
      <c r="AF818" s="61"/>
      <c r="AG818" s="61"/>
      <c r="AH818" s="107"/>
      <c r="AI818" s="61"/>
      <c r="AJ818" s="61"/>
      <c r="AK818" s="61"/>
      <c r="AL818" s="61"/>
      <c r="AM818" s="61"/>
      <c r="AN818" s="61"/>
      <c r="AO818" s="61"/>
      <c r="AP818" s="61"/>
      <c r="AQ818" s="61"/>
      <c r="AR818" s="61"/>
      <c r="AS818" s="61"/>
      <c r="AT818" s="61"/>
      <c r="AU818" s="61"/>
      <c r="AV818" s="61"/>
      <c r="AW818" s="61"/>
      <c r="AX818" s="61"/>
      <c r="AY818" s="61"/>
      <c r="AZ818" s="61"/>
      <c r="BA818" s="61"/>
      <c r="BB818" s="61"/>
      <c r="BC818" s="61"/>
      <c r="BD818" s="61"/>
      <c r="BE818" s="61"/>
      <c r="BF818" s="61"/>
      <c r="BG818" s="61"/>
      <c r="BH818" s="61"/>
      <c r="BI818" s="61"/>
      <c r="BJ818" s="61"/>
      <c r="BK818" s="61"/>
      <c r="BL818" s="61"/>
      <c r="BM818" s="61"/>
      <c r="BN818" s="61"/>
      <c r="BO818" s="61"/>
      <c r="BP818" s="61"/>
      <c r="BQ818" s="61"/>
      <c r="BR818" s="61"/>
      <c r="BS818" s="61"/>
      <c r="BT818" s="61"/>
      <c r="BU818" s="61"/>
      <c r="BV818" s="61"/>
      <c r="BW818" s="61"/>
      <c r="BX818" s="61"/>
      <c r="BY818" s="61"/>
      <c r="BZ818" s="61"/>
    </row>
    <row r="819" spans="1:78" ht="12.75" customHeight="1" x14ac:dyDescent="0.2">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c r="AA819" s="61"/>
      <c r="AB819" s="61"/>
      <c r="AC819" s="61"/>
      <c r="AD819" s="61"/>
      <c r="AE819" s="61"/>
      <c r="AF819" s="61"/>
      <c r="AG819" s="61"/>
      <c r="AH819" s="107"/>
      <c r="AI819" s="61"/>
      <c r="AJ819" s="61"/>
      <c r="AK819" s="61"/>
      <c r="AL819" s="61"/>
      <c r="AM819" s="61"/>
      <c r="AN819" s="61"/>
      <c r="AO819" s="61"/>
      <c r="AP819" s="61"/>
      <c r="AQ819" s="61"/>
      <c r="AR819" s="61"/>
      <c r="AS819" s="61"/>
      <c r="AT819" s="61"/>
      <c r="AU819" s="61"/>
      <c r="AV819" s="61"/>
      <c r="AW819" s="61"/>
      <c r="AX819" s="61"/>
      <c r="AY819" s="61"/>
      <c r="AZ819" s="61"/>
      <c r="BA819" s="61"/>
      <c r="BB819" s="61"/>
      <c r="BC819" s="61"/>
      <c r="BD819" s="61"/>
      <c r="BE819" s="61"/>
      <c r="BF819" s="61"/>
      <c r="BG819" s="61"/>
      <c r="BH819" s="61"/>
      <c r="BI819" s="61"/>
      <c r="BJ819" s="61"/>
      <c r="BK819" s="61"/>
      <c r="BL819" s="61"/>
      <c r="BM819" s="61"/>
      <c r="BN819" s="61"/>
      <c r="BO819" s="61"/>
      <c r="BP819" s="61"/>
      <c r="BQ819" s="61"/>
      <c r="BR819" s="61"/>
      <c r="BS819" s="61"/>
      <c r="BT819" s="61"/>
      <c r="BU819" s="61"/>
      <c r="BV819" s="61"/>
      <c r="BW819" s="61"/>
      <c r="BX819" s="61"/>
      <c r="BY819" s="61"/>
      <c r="BZ819" s="61"/>
    </row>
    <row r="820" spans="1:78" ht="12.75" customHeight="1" x14ac:dyDescent="0.2">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c r="AA820" s="61"/>
      <c r="AB820" s="61"/>
      <c r="AC820" s="61"/>
      <c r="AD820" s="61"/>
      <c r="AE820" s="61"/>
      <c r="AF820" s="61"/>
      <c r="AG820" s="61"/>
      <c r="AH820" s="107"/>
      <c r="AI820" s="61"/>
      <c r="AJ820" s="61"/>
      <c r="AK820" s="61"/>
      <c r="AL820" s="61"/>
      <c r="AM820" s="61"/>
      <c r="AN820" s="61"/>
      <c r="AO820" s="61"/>
      <c r="AP820" s="61"/>
      <c r="AQ820" s="61"/>
      <c r="AR820" s="61"/>
      <c r="AS820" s="61"/>
      <c r="AT820" s="61"/>
      <c r="AU820" s="61"/>
      <c r="AV820" s="61"/>
      <c r="AW820" s="61"/>
      <c r="AX820" s="61"/>
      <c r="AY820" s="61"/>
      <c r="AZ820" s="61"/>
      <c r="BA820" s="61"/>
      <c r="BB820" s="61"/>
      <c r="BC820" s="61"/>
      <c r="BD820" s="61"/>
      <c r="BE820" s="61"/>
      <c r="BF820" s="61"/>
      <c r="BG820" s="61"/>
      <c r="BH820" s="61"/>
      <c r="BI820" s="61"/>
      <c r="BJ820" s="61"/>
      <c r="BK820" s="61"/>
      <c r="BL820" s="61"/>
      <c r="BM820" s="61"/>
      <c r="BN820" s="61"/>
      <c r="BO820" s="61"/>
      <c r="BP820" s="61"/>
      <c r="BQ820" s="61"/>
      <c r="BR820" s="61"/>
      <c r="BS820" s="61"/>
      <c r="BT820" s="61"/>
      <c r="BU820" s="61"/>
      <c r="BV820" s="61"/>
      <c r="BW820" s="61"/>
      <c r="BX820" s="61"/>
      <c r="BY820" s="61"/>
      <c r="BZ820" s="61"/>
    </row>
    <row r="821" spans="1:78" ht="12.75" customHeight="1" x14ac:dyDescent="0.2">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c r="AA821" s="61"/>
      <c r="AB821" s="61"/>
      <c r="AC821" s="61"/>
      <c r="AD821" s="61"/>
      <c r="AE821" s="61"/>
      <c r="AF821" s="61"/>
      <c r="AG821" s="61"/>
      <c r="AH821" s="107"/>
      <c r="AI821" s="61"/>
      <c r="AJ821" s="61"/>
      <c r="AK821" s="61"/>
      <c r="AL821" s="61"/>
      <c r="AM821" s="61"/>
      <c r="AN821" s="61"/>
      <c r="AO821" s="61"/>
      <c r="AP821" s="61"/>
      <c r="AQ821" s="61"/>
      <c r="AR821" s="61"/>
      <c r="AS821" s="61"/>
      <c r="AT821" s="61"/>
      <c r="AU821" s="61"/>
      <c r="AV821" s="61"/>
      <c r="AW821" s="61"/>
      <c r="AX821" s="61"/>
      <c r="AY821" s="61"/>
      <c r="AZ821" s="61"/>
      <c r="BA821" s="61"/>
      <c r="BB821" s="61"/>
      <c r="BC821" s="61"/>
      <c r="BD821" s="61"/>
      <c r="BE821" s="61"/>
      <c r="BF821" s="61"/>
      <c r="BG821" s="61"/>
      <c r="BH821" s="61"/>
      <c r="BI821" s="61"/>
      <c r="BJ821" s="61"/>
      <c r="BK821" s="61"/>
      <c r="BL821" s="61"/>
      <c r="BM821" s="61"/>
      <c r="BN821" s="61"/>
      <c r="BO821" s="61"/>
      <c r="BP821" s="61"/>
      <c r="BQ821" s="61"/>
      <c r="BR821" s="61"/>
      <c r="BS821" s="61"/>
      <c r="BT821" s="61"/>
      <c r="BU821" s="61"/>
      <c r="BV821" s="61"/>
      <c r="BW821" s="61"/>
      <c r="BX821" s="61"/>
      <c r="BY821" s="61"/>
      <c r="BZ821" s="61"/>
    </row>
    <row r="822" spans="1:78" ht="12.75" customHeight="1" x14ac:dyDescent="0.2">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c r="AA822" s="61"/>
      <c r="AB822" s="61"/>
      <c r="AC822" s="61"/>
      <c r="AD822" s="61"/>
      <c r="AE822" s="61"/>
      <c r="AF822" s="61"/>
      <c r="AG822" s="61"/>
      <c r="AH822" s="107"/>
      <c r="AI822" s="61"/>
      <c r="AJ822" s="61"/>
      <c r="AK822" s="61"/>
      <c r="AL822" s="61"/>
      <c r="AM822" s="61"/>
      <c r="AN822" s="61"/>
      <c r="AO822" s="61"/>
      <c r="AP822" s="61"/>
      <c r="AQ822" s="61"/>
      <c r="AR822" s="61"/>
      <c r="AS822" s="61"/>
      <c r="AT822" s="61"/>
      <c r="AU822" s="61"/>
      <c r="AV822" s="61"/>
      <c r="AW822" s="61"/>
      <c r="AX822" s="61"/>
      <c r="AY822" s="61"/>
      <c r="AZ822" s="61"/>
      <c r="BA822" s="61"/>
      <c r="BB822" s="61"/>
      <c r="BC822" s="61"/>
      <c r="BD822" s="61"/>
      <c r="BE822" s="61"/>
      <c r="BF822" s="61"/>
      <c r="BG822" s="61"/>
      <c r="BH822" s="61"/>
      <c r="BI822" s="61"/>
      <c r="BJ822" s="61"/>
      <c r="BK822" s="61"/>
      <c r="BL822" s="61"/>
      <c r="BM822" s="61"/>
      <c r="BN822" s="61"/>
      <c r="BO822" s="61"/>
      <c r="BP822" s="61"/>
      <c r="BQ822" s="61"/>
      <c r="BR822" s="61"/>
      <c r="BS822" s="61"/>
      <c r="BT822" s="61"/>
      <c r="BU822" s="61"/>
      <c r="BV822" s="61"/>
      <c r="BW822" s="61"/>
      <c r="BX822" s="61"/>
      <c r="BY822" s="61"/>
      <c r="BZ822" s="61"/>
    </row>
    <row r="823" spans="1:78" ht="12.75" customHeight="1" x14ac:dyDescent="0.2">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c r="AA823" s="61"/>
      <c r="AB823" s="61"/>
      <c r="AC823" s="61"/>
      <c r="AD823" s="61"/>
      <c r="AE823" s="61"/>
      <c r="AF823" s="61"/>
      <c r="AG823" s="61"/>
      <c r="AH823" s="107"/>
      <c r="AI823" s="61"/>
      <c r="AJ823" s="61"/>
      <c r="AK823" s="61"/>
      <c r="AL823" s="61"/>
      <c r="AM823" s="61"/>
      <c r="AN823" s="61"/>
      <c r="AO823" s="61"/>
      <c r="AP823" s="61"/>
      <c r="AQ823" s="61"/>
      <c r="AR823" s="61"/>
      <c r="AS823" s="61"/>
      <c r="AT823" s="61"/>
      <c r="AU823" s="61"/>
      <c r="AV823" s="61"/>
      <c r="AW823" s="61"/>
      <c r="AX823" s="61"/>
      <c r="AY823" s="61"/>
      <c r="AZ823" s="61"/>
      <c r="BA823" s="61"/>
      <c r="BB823" s="61"/>
      <c r="BC823" s="61"/>
      <c r="BD823" s="61"/>
      <c r="BE823" s="61"/>
      <c r="BF823" s="61"/>
      <c r="BG823" s="61"/>
      <c r="BH823" s="61"/>
      <c r="BI823" s="61"/>
      <c r="BJ823" s="61"/>
      <c r="BK823" s="61"/>
      <c r="BL823" s="61"/>
      <c r="BM823" s="61"/>
      <c r="BN823" s="61"/>
      <c r="BO823" s="61"/>
      <c r="BP823" s="61"/>
      <c r="BQ823" s="61"/>
      <c r="BR823" s="61"/>
      <c r="BS823" s="61"/>
      <c r="BT823" s="61"/>
      <c r="BU823" s="61"/>
      <c r="BV823" s="61"/>
      <c r="BW823" s="61"/>
      <c r="BX823" s="61"/>
      <c r="BY823" s="61"/>
      <c r="BZ823" s="61"/>
    </row>
    <row r="824" spans="1:78" ht="12.75" customHeight="1" x14ac:dyDescent="0.2">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c r="AA824" s="61"/>
      <c r="AB824" s="61"/>
      <c r="AC824" s="61"/>
      <c r="AD824" s="61"/>
      <c r="AE824" s="61"/>
      <c r="AF824" s="61"/>
      <c r="AG824" s="61"/>
      <c r="AH824" s="107"/>
      <c r="AI824" s="61"/>
      <c r="AJ824" s="61"/>
      <c r="AK824" s="61"/>
      <c r="AL824" s="61"/>
      <c r="AM824" s="61"/>
      <c r="AN824" s="61"/>
      <c r="AO824" s="61"/>
      <c r="AP824" s="61"/>
      <c r="AQ824" s="61"/>
      <c r="AR824" s="61"/>
      <c r="AS824" s="61"/>
      <c r="AT824" s="61"/>
      <c r="AU824" s="61"/>
      <c r="AV824" s="61"/>
      <c r="AW824" s="61"/>
      <c r="AX824" s="61"/>
      <c r="AY824" s="61"/>
      <c r="AZ824" s="61"/>
      <c r="BA824" s="61"/>
      <c r="BB824" s="61"/>
      <c r="BC824" s="61"/>
      <c r="BD824" s="61"/>
      <c r="BE824" s="61"/>
      <c r="BF824" s="61"/>
      <c r="BG824" s="61"/>
      <c r="BH824" s="61"/>
      <c r="BI824" s="61"/>
      <c r="BJ824" s="61"/>
      <c r="BK824" s="61"/>
      <c r="BL824" s="61"/>
      <c r="BM824" s="61"/>
      <c r="BN824" s="61"/>
      <c r="BO824" s="61"/>
      <c r="BP824" s="61"/>
      <c r="BQ824" s="61"/>
      <c r="BR824" s="61"/>
      <c r="BS824" s="61"/>
      <c r="BT824" s="61"/>
      <c r="BU824" s="61"/>
      <c r="BV824" s="61"/>
      <c r="BW824" s="61"/>
      <c r="BX824" s="61"/>
      <c r="BY824" s="61"/>
      <c r="BZ824" s="61"/>
    </row>
    <row r="825" spans="1:78" ht="12.75" customHeight="1" x14ac:dyDescent="0.2">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c r="AA825" s="61"/>
      <c r="AB825" s="61"/>
      <c r="AC825" s="61"/>
      <c r="AD825" s="61"/>
      <c r="AE825" s="61"/>
      <c r="AF825" s="61"/>
      <c r="AG825" s="61"/>
      <c r="AH825" s="107"/>
      <c r="AI825" s="61"/>
      <c r="AJ825" s="61"/>
      <c r="AK825" s="61"/>
      <c r="AL825" s="61"/>
      <c r="AM825" s="61"/>
      <c r="AN825" s="61"/>
      <c r="AO825" s="61"/>
      <c r="AP825" s="61"/>
      <c r="AQ825" s="61"/>
      <c r="AR825" s="61"/>
      <c r="AS825" s="61"/>
      <c r="AT825" s="61"/>
      <c r="AU825" s="61"/>
      <c r="AV825" s="61"/>
      <c r="AW825" s="61"/>
      <c r="AX825" s="61"/>
      <c r="AY825" s="61"/>
      <c r="AZ825" s="61"/>
      <c r="BA825" s="61"/>
      <c r="BB825" s="61"/>
      <c r="BC825" s="61"/>
      <c r="BD825" s="61"/>
      <c r="BE825" s="61"/>
      <c r="BF825" s="61"/>
      <c r="BG825" s="61"/>
      <c r="BH825" s="61"/>
      <c r="BI825" s="61"/>
      <c r="BJ825" s="61"/>
      <c r="BK825" s="61"/>
      <c r="BL825" s="61"/>
      <c r="BM825" s="61"/>
      <c r="BN825" s="61"/>
      <c r="BO825" s="61"/>
      <c r="BP825" s="61"/>
      <c r="BQ825" s="61"/>
      <c r="BR825" s="61"/>
      <c r="BS825" s="61"/>
      <c r="BT825" s="61"/>
      <c r="BU825" s="61"/>
      <c r="BV825" s="61"/>
      <c r="BW825" s="61"/>
      <c r="BX825" s="61"/>
      <c r="BY825" s="61"/>
      <c r="BZ825" s="61"/>
    </row>
    <row r="826" spans="1:78" ht="12.75" customHeight="1" x14ac:dyDescent="0.2">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c r="AA826" s="61"/>
      <c r="AB826" s="61"/>
      <c r="AC826" s="61"/>
      <c r="AD826" s="61"/>
      <c r="AE826" s="61"/>
      <c r="AF826" s="61"/>
      <c r="AG826" s="61"/>
      <c r="AH826" s="107"/>
      <c r="AI826" s="61"/>
      <c r="AJ826" s="61"/>
      <c r="AK826" s="61"/>
      <c r="AL826" s="61"/>
      <c r="AM826" s="61"/>
      <c r="AN826" s="61"/>
      <c r="AO826" s="61"/>
      <c r="AP826" s="61"/>
      <c r="AQ826" s="61"/>
      <c r="AR826" s="61"/>
      <c r="AS826" s="61"/>
      <c r="AT826" s="61"/>
      <c r="AU826" s="61"/>
      <c r="AV826" s="61"/>
      <c r="AW826" s="61"/>
      <c r="AX826" s="61"/>
      <c r="AY826" s="61"/>
      <c r="AZ826" s="61"/>
      <c r="BA826" s="61"/>
      <c r="BB826" s="61"/>
      <c r="BC826" s="61"/>
      <c r="BD826" s="61"/>
      <c r="BE826" s="61"/>
      <c r="BF826" s="61"/>
      <c r="BG826" s="61"/>
      <c r="BH826" s="61"/>
      <c r="BI826" s="61"/>
      <c r="BJ826" s="61"/>
      <c r="BK826" s="61"/>
      <c r="BL826" s="61"/>
      <c r="BM826" s="61"/>
      <c r="BN826" s="61"/>
      <c r="BO826" s="61"/>
      <c r="BP826" s="61"/>
      <c r="BQ826" s="61"/>
      <c r="BR826" s="61"/>
      <c r="BS826" s="61"/>
      <c r="BT826" s="61"/>
      <c r="BU826" s="61"/>
      <c r="BV826" s="61"/>
      <c r="BW826" s="61"/>
      <c r="BX826" s="61"/>
      <c r="BY826" s="61"/>
      <c r="BZ826" s="61"/>
    </row>
    <row r="827" spans="1:78" ht="12.75" customHeight="1" x14ac:dyDescent="0.2">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c r="AA827" s="61"/>
      <c r="AB827" s="61"/>
      <c r="AC827" s="61"/>
      <c r="AD827" s="61"/>
      <c r="AE827" s="61"/>
      <c r="AF827" s="61"/>
      <c r="AG827" s="61"/>
      <c r="AH827" s="107"/>
      <c r="AI827" s="61"/>
      <c r="AJ827" s="61"/>
      <c r="AK827" s="61"/>
      <c r="AL827" s="61"/>
      <c r="AM827" s="61"/>
      <c r="AN827" s="61"/>
      <c r="AO827" s="61"/>
      <c r="AP827" s="61"/>
      <c r="AQ827" s="61"/>
      <c r="AR827" s="61"/>
      <c r="AS827" s="61"/>
      <c r="AT827" s="61"/>
      <c r="AU827" s="61"/>
      <c r="AV827" s="61"/>
      <c r="AW827" s="61"/>
      <c r="AX827" s="61"/>
      <c r="AY827" s="61"/>
      <c r="AZ827" s="61"/>
      <c r="BA827" s="61"/>
      <c r="BB827" s="61"/>
      <c r="BC827" s="61"/>
      <c r="BD827" s="61"/>
      <c r="BE827" s="61"/>
      <c r="BF827" s="61"/>
      <c r="BG827" s="61"/>
      <c r="BH827" s="61"/>
      <c r="BI827" s="61"/>
      <c r="BJ827" s="61"/>
      <c r="BK827" s="61"/>
      <c r="BL827" s="61"/>
      <c r="BM827" s="61"/>
      <c r="BN827" s="61"/>
      <c r="BO827" s="61"/>
      <c r="BP827" s="61"/>
      <c r="BQ827" s="61"/>
      <c r="BR827" s="61"/>
      <c r="BS827" s="61"/>
      <c r="BT827" s="61"/>
      <c r="BU827" s="61"/>
      <c r="BV827" s="61"/>
      <c r="BW827" s="61"/>
      <c r="BX827" s="61"/>
      <c r="BY827" s="61"/>
      <c r="BZ827" s="61"/>
    </row>
    <row r="828" spans="1:78" ht="12.75" customHeight="1" x14ac:dyDescent="0.2">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c r="AA828" s="61"/>
      <c r="AB828" s="61"/>
      <c r="AC828" s="61"/>
      <c r="AD828" s="61"/>
      <c r="AE828" s="61"/>
      <c r="AF828" s="61"/>
      <c r="AG828" s="61"/>
      <c r="AH828" s="107"/>
      <c r="AI828" s="61"/>
      <c r="AJ828" s="61"/>
      <c r="AK828" s="61"/>
      <c r="AL828" s="61"/>
      <c r="AM828" s="61"/>
      <c r="AN828" s="61"/>
      <c r="AO828" s="61"/>
      <c r="AP828" s="61"/>
      <c r="AQ828" s="61"/>
      <c r="AR828" s="61"/>
      <c r="AS828" s="61"/>
      <c r="AT828" s="61"/>
      <c r="AU828" s="61"/>
      <c r="AV828" s="61"/>
      <c r="AW828" s="61"/>
      <c r="AX828" s="61"/>
      <c r="AY828" s="61"/>
      <c r="AZ828" s="61"/>
      <c r="BA828" s="61"/>
      <c r="BB828" s="61"/>
      <c r="BC828" s="61"/>
      <c r="BD828" s="61"/>
      <c r="BE828" s="61"/>
      <c r="BF828" s="61"/>
      <c r="BG828" s="61"/>
      <c r="BH828" s="61"/>
      <c r="BI828" s="61"/>
      <c r="BJ828" s="61"/>
      <c r="BK828" s="61"/>
      <c r="BL828" s="61"/>
      <c r="BM828" s="61"/>
      <c r="BN828" s="61"/>
      <c r="BO828" s="61"/>
      <c r="BP828" s="61"/>
      <c r="BQ828" s="61"/>
      <c r="BR828" s="61"/>
      <c r="BS828" s="61"/>
      <c r="BT828" s="61"/>
      <c r="BU828" s="61"/>
      <c r="BV828" s="61"/>
      <c r="BW828" s="61"/>
      <c r="BX828" s="61"/>
      <c r="BY828" s="61"/>
      <c r="BZ828" s="61"/>
    </row>
    <row r="829" spans="1:78" ht="12.75" customHeight="1" x14ac:dyDescent="0.2">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c r="AA829" s="61"/>
      <c r="AB829" s="61"/>
      <c r="AC829" s="61"/>
      <c r="AD829" s="61"/>
      <c r="AE829" s="61"/>
      <c r="AF829" s="61"/>
      <c r="AG829" s="61"/>
      <c r="AH829" s="107"/>
      <c r="AI829" s="61"/>
      <c r="AJ829" s="61"/>
      <c r="AK829" s="61"/>
      <c r="AL829" s="61"/>
      <c r="AM829" s="61"/>
      <c r="AN829" s="61"/>
      <c r="AO829" s="61"/>
      <c r="AP829" s="61"/>
      <c r="AQ829" s="61"/>
      <c r="AR829" s="61"/>
      <c r="AS829" s="61"/>
      <c r="AT829" s="61"/>
      <c r="AU829" s="61"/>
      <c r="AV829" s="61"/>
      <c r="AW829" s="61"/>
      <c r="AX829" s="61"/>
      <c r="AY829" s="61"/>
      <c r="AZ829" s="61"/>
      <c r="BA829" s="61"/>
      <c r="BB829" s="61"/>
      <c r="BC829" s="61"/>
      <c r="BD829" s="61"/>
      <c r="BE829" s="61"/>
      <c r="BF829" s="61"/>
      <c r="BG829" s="61"/>
      <c r="BH829" s="61"/>
      <c r="BI829" s="61"/>
      <c r="BJ829" s="61"/>
      <c r="BK829" s="61"/>
      <c r="BL829" s="61"/>
      <c r="BM829" s="61"/>
      <c r="BN829" s="61"/>
      <c r="BO829" s="61"/>
      <c r="BP829" s="61"/>
      <c r="BQ829" s="61"/>
      <c r="BR829" s="61"/>
      <c r="BS829" s="61"/>
      <c r="BT829" s="61"/>
      <c r="BU829" s="61"/>
      <c r="BV829" s="61"/>
      <c r="BW829" s="61"/>
      <c r="BX829" s="61"/>
      <c r="BY829" s="61"/>
      <c r="BZ829" s="61"/>
    </row>
    <row r="830" spans="1:78" ht="12.75" customHeight="1" x14ac:dyDescent="0.2">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c r="AA830" s="61"/>
      <c r="AB830" s="61"/>
      <c r="AC830" s="61"/>
      <c r="AD830" s="61"/>
      <c r="AE830" s="61"/>
      <c r="AF830" s="61"/>
      <c r="AG830" s="61"/>
      <c r="AH830" s="107"/>
      <c r="AI830" s="61"/>
      <c r="AJ830" s="61"/>
      <c r="AK830" s="61"/>
      <c r="AL830" s="61"/>
      <c r="AM830" s="61"/>
      <c r="AN830" s="61"/>
      <c r="AO830" s="61"/>
      <c r="AP830" s="61"/>
      <c r="AQ830" s="61"/>
      <c r="AR830" s="61"/>
      <c r="AS830" s="61"/>
      <c r="AT830" s="61"/>
      <c r="AU830" s="61"/>
      <c r="AV830" s="61"/>
      <c r="AW830" s="61"/>
      <c r="AX830" s="61"/>
      <c r="AY830" s="61"/>
      <c r="AZ830" s="61"/>
      <c r="BA830" s="61"/>
      <c r="BB830" s="61"/>
      <c r="BC830" s="61"/>
      <c r="BD830" s="61"/>
      <c r="BE830" s="61"/>
      <c r="BF830" s="61"/>
      <c r="BG830" s="61"/>
      <c r="BH830" s="61"/>
      <c r="BI830" s="61"/>
      <c r="BJ830" s="61"/>
      <c r="BK830" s="61"/>
      <c r="BL830" s="61"/>
      <c r="BM830" s="61"/>
      <c r="BN830" s="61"/>
      <c r="BO830" s="61"/>
      <c r="BP830" s="61"/>
      <c r="BQ830" s="61"/>
      <c r="BR830" s="61"/>
      <c r="BS830" s="61"/>
      <c r="BT830" s="61"/>
      <c r="BU830" s="61"/>
      <c r="BV830" s="61"/>
      <c r="BW830" s="61"/>
      <c r="BX830" s="61"/>
      <c r="BY830" s="61"/>
      <c r="BZ830" s="61"/>
    </row>
    <row r="831" spans="1:78" ht="12.75" customHeight="1" x14ac:dyDescent="0.2">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c r="AA831" s="61"/>
      <c r="AB831" s="61"/>
      <c r="AC831" s="61"/>
      <c r="AD831" s="61"/>
      <c r="AE831" s="61"/>
      <c r="AF831" s="61"/>
      <c r="AG831" s="61"/>
      <c r="AH831" s="107"/>
      <c r="AI831" s="61"/>
      <c r="AJ831" s="61"/>
      <c r="AK831" s="61"/>
      <c r="AL831" s="61"/>
      <c r="AM831" s="61"/>
      <c r="AN831" s="61"/>
      <c r="AO831" s="61"/>
      <c r="AP831" s="61"/>
      <c r="AQ831" s="61"/>
      <c r="AR831" s="61"/>
      <c r="AS831" s="61"/>
      <c r="AT831" s="61"/>
      <c r="AU831" s="61"/>
      <c r="AV831" s="61"/>
      <c r="AW831" s="61"/>
      <c r="AX831" s="61"/>
      <c r="AY831" s="61"/>
      <c r="AZ831" s="61"/>
      <c r="BA831" s="61"/>
      <c r="BB831" s="61"/>
      <c r="BC831" s="61"/>
      <c r="BD831" s="61"/>
      <c r="BE831" s="61"/>
      <c r="BF831" s="61"/>
      <c r="BG831" s="61"/>
      <c r="BH831" s="61"/>
      <c r="BI831" s="61"/>
      <c r="BJ831" s="61"/>
      <c r="BK831" s="61"/>
      <c r="BL831" s="61"/>
      <c r="BM831" s="61"/>
      <c r="BN831" s="61"/>
      <c r="BO831" s="61"/>
      <c r="BP831" s="61"/>
      <c r="BQ831" s="61"/>
      <c r="BR831" s="61"/>
      <c r="BS831" s="61"/>
      <c r="BT831" s="61"/>
      <c r="BU831" s="61"/>
      <c r="BV831" s="61"/>
      <c r="BW831" s="61"/>
      <c r="BX831" s="61"/>
      <c r="BY831" s="61"/>
      <c r="BZ831" s="61"/>
    </row>
    <row r="832" spans="1:78" ht="12.75" customHeight="1" x14ac:dyDescent="0.2">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c r="AA832" s="61"/>
      <c r="AB832" s="61"/>
      <c r="AC832" s="61"/>
      <c r="AD832" s="61"/>
      <c r="AE832" s="61"/>
      <c r="AF832" s="61"/>
      <c r="AG832" s="61"/>
      <c r="AH832" s="107"/>
      <c r="AI832" s="61"/>
      <c r="AJ832" s="61"/>
      <c r="AK832" s="61"/>
      <c r="AL832" s="61"/>
      <c r="AM832" s="61"/>
      <c r="AN832" s="61"/>
      <c r="AO832" s="61"/>
      <c r="AP832" s="61"/>
      <c r="AQ832" s="61"/>
      <c r="AR832" s="61"/>
      <c r="AS832" s="61"/>
      <c r="AT832" s="61"/>
      <c r="AU832" s="61"/>
      <c r="AV832" s="61"/>
      <c r="AW832" s="61"/>
      <c r="AX832" s="61"/>
      <c r="AY832" s="61"/>
      <c r="AZ832" s="61"/>
      <c r="BA832" s="61"/>
      <c r="BB832" s="61"/>
      <c r="BC832" s="61"/>
      <c r="BD832" s="61"/>
      <c r="BE832" s="61"/>
      <c r="BF832" s="61"/>
      <c r="BG832" s="61"/>
      <c r="BH832" s="61"/>
      <c r="BI832" s="61"/>
      <c r="BJ832" s="61"/>
      <c r="BK832" s="61"/>
      <c r="BL832" s="61"/>
      <c r="BM832" s="61"/>
      <c r="BN832" s="61"/>
      <c r="BO832" s="61"/>
      <c r="BP832" s="61"/>
      <c r="BQ832" s="61"/>
      <c r="BR832" s="61"/>
      <c r="BS832" s="61"/>
      <c r="BT832" s="61"/>
      <c r="BU832" s="61"/>
      <c r="BV832" s="61"/>
      <c r="BW832" s="61"/>
      <c r="BX832" s="61"/>
      <c r="BY832" s="61"/>
      <c r="BZ832" s="61"/>
    </row>
    <row r="833" spans="1:78" ht="12.75" customHeight="1" x14ac:dyDescent="0.2">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c r="AA833" s="61"/>
      <c r="AB833" s="61"/>
      <c r="AC833" s="61"/>
      <c r="AD833" s="61"/>
      <c r="AE833" s="61"/>
      <c r="AF833" s="61"/>
      <c r="AG833" s="61"/>
      <c r="AH833" s="107"/>
      <c r="AI833" s="61"/>
      <c r="AJ833" s="61"/>
      <c r="AK833" s="61"/>
      <c r="AL833" s="61"/>
      <c r="AM833" s="61"/>
      <c r="AN833" s="61"/>
      <c r="AO833" s="61"/>
      <c r="AP833" s="61"/>
      <c r="AQ833" s="61"/>
      <c r="AR833" s="61"/>
      <c r="AS833" s="61"/>
      <c r="AT833" s="61"/>
      <c r="AU833" s="61"/>
      <c r="AV833" s="61"/>
      <c r="AW833" s="61"/>
      <c r="AX833" s="61"/>
      <c r="AY833" s="61"/>
      <c r="AZ833" s="61"/>
      <c r="BA833" s="61"/>
      <c r="BB833" s="61"/>
      <c r="BC833" s="61"/>
      <c r="BD833" s="61"/>
      <c r="BE833" s="61"/>
      <c r="BF833" s="61"/>
      <c r="BG833" s="61"/>
      <c r="BH833" s="61"/>
      <c r="BI833" s="61"/>
      <c r="BJ833" s="61"/>
      <c r="BK833" s="61"/>
      <c r="BL833" s="61"/>
      <c r="BM833" s="61"/>
      <c r="BN833" s="61"/>
      <c r="BO833" s="61"/>
      <c r="BP833" s="61"/>
      <c r="BQ833" s="61"/>
      <c r="BR833" s="61"/>
      <c r="BS833" s="61"/>
      <c r="BT833" s="61"/>
      <c r="BU833" s="61"/>
      <c r="BV833" s="61"/>
      <c r="BW833" s="61"/>
      <c r="BX833" s="61"/>
      <c r="BY833" s="61"/>
      <c r="BZ833" s="61"/>
    </row>
    <row r="834" spans="1:78" ht="12.75" customHeight="1" x14ac:dyDescent="0.2">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c r="AA834" s="61"/>
      <c r="AB834" s="61"/>
      <c r="AC834" s="61"/>
      <c r="AD834" s="61"/>
      <c r="AE834" s="61"/>
      <c r="AF834" s="61"/>
      <c r="AG834" s="61"/>
      <c r="AH834" s="107"/>
      <c r="AI834" s="61"/>
      <c r="AJ834" s="61"/>
      <c r="AK834" s="61"/>
      <c r="AL834" s="61"/>
      <c r="AM834" s="61"/>
      <c r="AN834" s="61"/>
      <c r="AO834" s="61"/>
      <c r="AP834" s="61"/>
      <c r="AQ834" s="61"/>
      <c r="AR834" s="61"/>
      <c r="AS834" s="61"/>
      <c r="AT834" s="61"/>
      <c r="AU834" s="61"/>
      <c r="AV834" s="61"/>
      <c r="AW834" s="61"/>
      <c r="AX834" s="61"/>
      <c r="AY834" s="61"/>
      <c r="AZ834" s="61"/>
      <c r="BA834" s="61"/>
      <c r="BB834" s="61"/>
      <c r="BC834" s="61"/>
      <c r="BD834" s="61"/>
      <c r="BE834" s="61"/>
      <c r="BF834" s="61"/>
      <c r="BG834" s="61"/>
      <c r="BH834" s="61"/>
      <c r="BI834" s="61"/>
      <c r="BJ834" s="61"/>
      <c r="BK834" s="61"/>
      <c r="BL834" s="61"/>
      <c r="BM834" s="61"/>
      <c r="BN834" s="61"/>
      <c r="BO834" s="61"/>
      <c r="BP834" s="61"/>
      <c r="BQ834" s="61"/>
      <c r="BR834" s="61"/>
      <c r="BS834" s="61"/>
      <c r="BT834" s="61"/>
      <c r="BU834" s="61"/>
      <c r="BV834" s="61"/>
      <c r="BW834" s="61"/>
      <c r="BX834" s="61"/>
      <c r="BY834" s="61"/>
      <c r="BZ834" s="61"/>
    </row>
    <row r="835" spans="1:78" ht="12.75" customHeight="1" x14ac:dyDescent="0.2">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c r="AC835" s="61"/>
      <c r="AD835" s="61"/>
      <c r="AE835" s="61"/>
      <c r="AF835" s="61"/>
      <c r="AG835" s="61"/>
      <c r="AH835" s="107"/>
      <c r="AI835" s="61"/>
      <c r="AJ835" s="61"/>
      <c r="AK835" s="61"/>
      <c r="AL835" s="61"/>
      <c r="AM835" s="61"/>
      <c r="AN835" s="61"/>
      <c r="AO835" s="61"/>
      <c r="AP835" s="61"/>
      <c r="AQ835" s="61"/>
      <c r="AR835" s="61"/>
      <c r="AS835" s="61"/>
      <c r="AT835" s="61"/>
      <c r="AU835" s="61"/>
      <c r="AV835" s="61"/>
      <c r="AW835" s="61"/>
      <c r="AX835" s="61"/>
      <c r="AY835" s="61"/>
      <c r="AZ835" s="61"/>
      <c r="BA835" s="61"/>
      <c r="BB835" s="61"/>
      <c r="BC835" s="61"/>
      <c r="BD835" s="61"/>
      <c r="BE835" s="61"/>
      <c r="BF835" s="61"/>
      <c r="BG835" s="61"/>
      <c r="BH835" s="61"/>
      <c r="BI835" s="61"/>
      <c r="BJ835" s="61"/>
      <c r="BK835" s="61"/>
      <c r="BL835" s="61"/>
      <c r="BM835" s="61"/>
      <c r="BN835" s="61"/>
      <c r="BO835" s="61"/>
      <c r="BP835" s="61"/>
      <c r="BQ835" s="61"/>
      <c r="BR835" s="61"/>
      <c r="BS835" s="61"/>
      <c r="BT835" s="61"/>
      <c r="BU835" s="61"/>
      <c r="BV835" s="61"/>
      <c r="BW835" s="61"/>
      <c r="BX835" s="61"/>
      <c r="BY835" s="61"/>
      <c r="BZ835" s="61"/>
    </row>
    <row r="836" spans="1:78" ht="12.75" customHeight="1" x14ac:dyDescent="0.2">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c r="AA836" s="61"/>
      <c r="AB836" s="61"/>
      <c r="AC836" s="61"/>
      <c r="AD836" s="61"/>
      <c r="AE836" s="61"/>
      <c r="AF836" s="61"/>
      <c r="AG836" s="61"/>
      <c r="AH836" s="107"/>
      <c r="AI836" s="61"/>
      <c r="AJ836" s="61"/>
      <c r="AK836" s="61"/>
      <c r="AL836" s="61"/>
      <c r="AM836" s="61"/>
      <c r="AN836" s="61"/>
      <c r="AO836" s="61"/>
      <c r="AP836" s="61"/>
      <c r="AQ836" s="61"/>
      <c r="AR836" s="61"/>
      <c r="AS836" s="61"/>
      <c r="AT836" s="61"/>
      <c r="AU836" s="61"/>
      <c r="AV836" s="61"/>
      <c r="AW836" s="61"/>
      <c r="AX836" s="61"/>
      <c r="AY836" s="61"/>
      <c r="AZ836" s="61"/>
      <c r="BA836" s="61"/>
      <c r="BB836" s="61"/>
      <c r="BC836" s="61"/>
      <c r="BD836" s="61"/>
      <c r="BE836" s="61"/>
      <c r="BF836" s="61"/>
      <c r="BG836" s="61"/>
      <c r="BH836" s="61"/>
      <c r="BI836" s="61"/>
      <c r="BJ836" s="61"/>
      <c r="BK836" s="61"/>
      <c r="BL836" s="61"/>
      <c r="BM836" s="61"/>
      <c r="BN836" s="61"/>
      <c r="BO836" s="61"/>
      <c r="BP836" s="61"/>
      <c r="BQ836" s="61"/>
      <c r="BR836" s="61"/>
      <c r="BS836" s="61"/>
      <c r="BT836" s="61"/>
      <c r="BU836" s="61"/>
      <c r="BV836" s="61"/>
      <c r="BW836" s="61"/>
      <c r="BX836" s="61"/>
      <c r="BY836" s="61"/>
      <c r="BZ836" s="61"/>
    </row>
    <row r="837" spans="1:78" ht="12.75" customHeight="1" x14ac:dyDescent="0.2">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c r="AA837" s="61"/>
      <c r="AB837" s="61"/>
      <c r="AC837" s="61"/>
      <c r="AD837" s="61"/>
      <c r="AE837" s="61"/>
      <c r="AF837" s="61"/>
      <c r="AG837" s="61"/>
      <c r="AH837" s="107"/>
      <c r="AI837" s="61"/>
      <c r="AJ837" s="61"/>
      <c r="AK837" s="61"/>
      <c r="AL837" s="61"/>
      <c r="AM837" s="61"/>
      <c r="AN837" s="61"/>
      <c r="AO837" s="61"/>
      <c r="AP837" s="61"/>
      <c r="AQ837" s="61"/>
      <c r="AR837" s="61"/>
      <c r="AS837" s="61"/>
      <c r="AT837" s="61"/>
      <c r="AU837" s="61"/>
      <c r="AV837" s="61"/>
      <c r="AW837" s="61"/>
      <c r="AX837" s="61"/>
      <c r="AY837" s="61"/>
      <c r="AZ837" s="61"/>
      <c r="BA837" s="61"/>
      <c r="BB837" s="61"/>
      <c r="BC837" s="61"/>
      <c r="BD837" s="61"/>
      <c r="BE837" s="61"/>
      <c r="BF837" s="61"/>
      <c r="BG837" s="61"/>
      <c r="BH837" s="61"/>
      <c r="BI837" s="61"/>
      <c r="BJ837" s="61"/>
      <c r="BK837" s="61"/>
      <c r="BL837" s="61"/>
      <c r="BM837" s="61"/>
      <c r="BN837" s="61"/>
      <c r="BO837" s="61"/>
      <c r="BP837" s="61"/>
      <c r="BQ837" s="61"/>
      <c r="BR837" s="61"/>
      <c r="BS837" s="61"/>
      <c r="BT837" s="61"/>
      <c r="BU837" s="61"/>
      <c r="BV837" s="61"/>
      <c r="BW837" s="61"/>
      <c r="BX837" s="61"/>
      <c r="BY837" s="61"/>
      <c r="BZ837" s="61"/>
    </row>
    <row r="838" spans="1:78" ht="12.75" customHeight="1" x14ac:dyDescent="0.2">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c r="AA838" s="61"/>
      <c r="AB838" s="61"/>
      <c r="AC838" s="61"/>
      <c r="AD838" s="61"/>
      <c r="AE838" s="61"/>
      <c r="AF838" s="61"/>
      <c r="AG838" s="61"/>
      <c r="AH838" s="107"/>
      <c r="AI838" s="61"/>
      <c r="AJ838" s="61"/>
      <c r="AK838" s="61"/>
      <c r="AL838" s="61"/>
      <c r="AM838" s="61"/>
      <c r="AN838" s="61"/>
      <c r="AO838" s="61"/>
      <c r="AP838" s="61"/>
      <c r="AQ838" s="61"/>
      <c r="AR838" s="61"/>
      <c r="AS838" s="61"/>
      <c r="AT838" s="61"/>
      <c r="AU838" s="61"/>
      <c r="AV838" s="61"/>
      <c r="AW838" s="61"/>
      <c r="AX838" s="61"/>
      <c r="AY838" s="61"/>
      <c r="AZ838" s="61"/>
      <c r="BA838" s="61"/>
      <c r="BB838" s="61"/>
      <c r="BC838" s="61"/>
      <c r="BD838" s="61"/>
      <c r="BE838" s="61"/>
      <c r="BF838" s="61"/>
      <c r="BG838" s="61"/>
      <c r="BH838" s="61"/>
      <c r="BI838" s="61"/>
      <c r="BJ838" s="61"/>
      <c r="BK838" s="61"/>
      <c r="BL838" s="61"/>
      <c r="BM838" s="61"/>
      <c r="BN838" s="61"/>
      <c r="BO838" s="61"/>
      <c r="BP838" s="61"/>
      <c r="BQ838" s="61"/>
      <c r="BR838" s="61"/>
      <c r="BS838" s="61"/>
      <c r="BT838" s="61"/>
      <c r="BU838" s="61"/>
      <c r="BV838" s="61"/>
      <c r="BW838" s="61"/>
      <c r="BX838" s="61"/>
      <c r="BY838" s="61"/>
      <c r="BZ838" s="61"/>
    </row>
    <row r="839" spans="1:78" ht="12.75" customHeight="1" x14ac:dyDescent="0.2">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c r="AA839" s="61"/>
      <c r="AB839" s="61"/>
      <c r="AC839" s="61"/>
      <c r="AD839" s="61"/>
      <c r="AE839" s="61"/>
      <c r="AF839" s="61"/>
      <c r="AG839" s="61"/>
      <c r="AH839" s="107"/>
      <c r="AI839" s="61"/>
      <c r="AJ839" s="61"/>
      <c r="AK839" s="61"/>
      <c r="AL839" s="61"/>
      <c r="AM839" s="61"/>
      <c r="AN839" s="61"/>
      <c r="AO839" s="61"/>
      <c r="AP839" s="61"/>
      <c r="AQ839" s="61"/>
      <c r="AR839" s="61"/>
      <c r="AS839" s="61"/>
      <c r="AT839" s="61"/>
      <c r="AU839" s="61"/>
      <c r="AV839" s="61"/>
      <c r="AW839" s="61"/>
      <c r="AX839" s="61"/>
      <c r="AY839" s="61"/>
      <c r="AZ839" s="61"/>
      <c r="BA839" s="61"/>
      <c r="BB839" s="61"/>
      <c r="BC839" s="61"/>
      <c r="BD839" s="61"/>
      <c r="BE839" s="61"/>
      <c r="BF839" s="61"/>
      <c r="BG839" s="61"/>
      <c r="BH839" s="61"/>
      <c r="BI839" s="61"/>
      <c r="BJ839" s="61"/>
      <c r="BK839" s="61"/>
      <c r="BL839" s="61"/>
      <c r="BM839" s="61"/>
      <c r="BN839" s="61"/>
      <c r="BO839" s="61"/>
      <c r="BP839" s="61"/>
      <c r="BQ839" s="61"/>
      <c r="BR839" s="61"/>
      <c r="BS839" s="61"/>
      <c r="BT839" s="61"/>
      <c r="BU839" s="61"/>
      <c r="BV839" s="61"/>
      <c r="BW839" s="61"/>
      <c r="BX839" s="61"/>
      <c r="BY839" s="61"/>
      <c r="BZ839" s="61"/>
    </row>
    <row r="840" spans="1:78" ht="12.75" customHeight="1" x14ac:dyDescent="0.2">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c r="AA840" s="61"/>
      <c r="AB840" s="61"/>
      <c r="AC840" s="61"/>
      <c r="AD840" s="61"/>
      <c r="AE840" s="61"/>
      <c r="AF840" s="61"/>
      <c r="AG840" s="61"/>
      <c r="AH840" s="107"/>
      <c r="AI840" s="61"/>
      <c r="AJ840" s="61"/>
      <c r="AK840" s="61"/>
      <c r="AL840" s="61"/>
      <c r="AM840" s="61"/>
      <c r="AN840" s="61"/>
      <c r="AO840" s="61"/>
      <c r="AP840" s="61"/>
      <c r="AQ840" s="61"/>
      <c r="AR840" s="61"/>
      <c r="AS840" s="61"/>
      <c r="AT840" s="61"/>
      <c r="AU840" s="61"/>
      <c r="AV840" s="61"/>
      <c r="AW840" s="61"/>
      <c r="AX840" s="61"/>
      <c r="AY840" s="61"/>
      <c r="AZ840" s="61"/>
      <c r="BA840" s="61"/>
      <c r="BB840" s="61"/>
      <c r="BC840" s="61"/>
      <c r="BD840" s="61"/>
      <c r="BE840" s="61"/>
      <c r="BF840" s="61"/>
      <c r="BG840" s="61"/>
      <c r="BH840" s="61"/>
      <c r="BI840" s="61"/>
      <c r="BJ840" s="61"/>
      <c r="BK840" s="61"/>
      <c r="BL840" s="61"/>
      <c r="BM840" s="61"/>
      <c r="BN840" s="61"/>
      <c r="BO840" s="61"/>
      <c r="BP840" s="61"/>
      <c r="BQ840" s="61"/>
      <c r="BR840" s="61"/>
      <c r="BS840" s="61"/>
      <c r="BT840" s="61"/>
      <c r="BU840" s="61"/>
      <c r="BV840" s="61"/>
      <c r="BW840" s="61"/>
      <c r="BX840" s="61"/>
      <c r="BY840" s="61"/>
      <c r="BZ840" s="61"/>
    </row>
    <row r="841" spans="1:78" ht="12.75" customHeight="1" x14ac:dyDescent="0.2">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c r="AA841" s="61"/>
      <c r="AB841" s="61"/>
      <c r="AC841" s="61"/>
      <c r="AD841" s="61"/>
      <c r="AE841" s="61"/>
      <c r="AF841" s="61"/>
      <c r="AG841" s="61"/>
      <c r="AH841" s="107"/>
      <c r="AI841" s="61"/>
      <c r="AJ841" s="61"/>
      <c r="AK841" s="61"/>
      <c r="AL841" s="61"/>
      <c r="AM841" s="61"/>
      <c r="AN841" s="61"/>
      <c r="AO841" s="61"/>
      <c r="AP841" s="61"/>
      <c r="AQ841" s="61"/>
      <c r="AR841" s="61"/>
      <c r="AS841" s="61"/>
      <c r="AT841" s="61"/>
      <c r="AU841" s="61"/>
      <c r="AV841" s="61"/>
      <c r="AW841" s="61"/>
      <c r="AX841" s="61"/>
      <c r="AY841" s="61"/>
      <c r="AZ841" s="61"/>
      <c r="BA841" s="61"/>
      <c r="BB841" s="61"/>
      <c r="BC841" s="61"/>
      <c r="BD841" s="61"/>
      <c r="BE841" s="61"/>
      <c r="BF841" s="61"/>
      <c r="BG841" s="61"/>
      <c r="BH841" s="61"/>
      <c r="BI841" s="61"/>
      <c r="BJ841" s="61"/>
      <c r="BK841" s="61"/>
      <c r="BL841" s="61"/>
      <c r="BM841" s="61"/>
      <c r="BN841" s="61"/>
      <c r="BO841" s="61"/>
      <c r="BP841" s="61"/>
      <c r="BQ841" s="61"/>
      <c r="BR841" s="61"/>
      <c r="BS841" s="61"/>
      <c r="BT841" s="61"/>
      <c r="BU841" s="61"/>
      <c r="BV841" s="61"/>
      <c r="BW841" s="61"/>
      <c r="BX841" s="61"/>
      <c r="BY841" s="61"/>
      <c r="BZ841" s="61"/>
    </row>
    <row r="842" spans="1:78" ht="12.75" customHeight="1" x14ac:dyDescent="0.2">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c r="AA842" s="61"/>
      <c r="AB842" s="61"/>
      <c r="AC842" s="61"/>
      <c r="AD842" s="61"/>
      <c r="AE842" s="61"/>
      <c r="AF842" s="61"/>
      <c r="AG842" s="61"/>
      <c r="AH842" s="107"/>
      <c r="AI842" s="61"/>
      <c r="AJ842" s="61"/>
      <c r="AK842" s="61"/>
      <c r="AL842" s="61"/>
      <c r="AM842" s="61"/>
      <c r="AN842" s="61"/>
      <c r="AO842" s="61"/>
      <c r="AP842" s="61"/>
      <c r="AQ842" s="61"/>
      <c r="AR842" s="61"/>
      <c r="AS842" s="61"/>
      <c r="AT842" s="61"/>
      <c r="AU842" s="61"/>
      <c r="AV842" s="61"/>
      <c r="AW842" s="61"/>
      <c r="AX842" s="61"/>
      <c r="AY842" s="61"/>
      <c r="AZ842" s="61"/>
      <c r="BA842" s="61"/>
      <c r="BB842" s="61"/>
      <c r="BC842" s="61"/>
      <c r="BD842" s="61"/>
      <c r="BE842" s="61"/>
      <c r="BF842" s="61"/>
      <c r="BG842" s="61"/>
      <c r="BH842" s="61"/>
      <c r="BI842" s="61"/>
      <c r="BJ842" s="61"/>
      <c r="BK842" s="61"/>
      <c r="BL842" s="61"/>
      <c r="BM842" s="61"/>
      <c r="BN842" s="61"/>
      <c r="BO842" s="61"/>
      <c r="BP842" s="61"/>
      <c r="BQ842" s="61"/>
      <c r="BR842" s="61"/>
      <c r="BS842" s="61"/>
      <c r="BT842" s="61"/>
      <c r="BU842" s="61"/>
      <c r="BV842" s="61"/>
      <c r="BW842" s="61"/>
      <c r="BX842" s="61"/>
      <c r="BY842" s="61"/>
      <c r="BZ842" s="61"/>
    </row>
    <row r="843" spans="1:78" ht="12.75" customHeight="1" x14ac:dyDescent="0.2">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c r="AA843" s="61"/>
      <c r="AB843" s="61"/>
      <c r="AC843" s="61"/>
      <c r="AD843" s="61"/>
      <c r="AE843" s="61"/>
      <c r="AF843" s="61"/>
      <c r="AG843" s="61"/>
      <c r="AH843" s="107"/>
      <c r="AI843" s="61"/>
      <c r="AJ843" s="61"/>
      <c r="AK843" s="61"/>
      <c r="AL843" s="61"/>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61"/>
      <c r="BI843" s="61"/>
      <c r="BJ843" s="61"/>
      <c r="BK843" s="61"/>
      <c r="BL843" s="61"/>
      <c r="BM843" s="61"/>
      <c r="BN843" s="61"/>
      <c r="BO843" s="61"/>
      <c r="BP843" s="61"/>
      <c r="BQ843" s="61"/>
      <c r="BR843" s="61"/>
      <c r="BS843" s="61"/>
      <c r="BT843" s="61"/>
      <c r="BU843" s="61"/>
      <c r="BV843" s="61"/>
      <c r="BW843" s="61"/>
      <c r="BX843" s="61"/>
      <c r="BY843" s="61"/>
      <c r="BZ843" s="61"/>
    </row>
    <row r="844" spans="1:78" ht="12.75" customHeight="1" x14ac:dyDescent="0.2">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c r="AA844" s="61"/>
      <c r="AB844" s="61"/>
      <c r="AC844" s="61"/>
      <c r="AD844" s="61"/>
      <c r="AE844" s="61"/>
      <c r="AF844" s="61"/>
      <c r="AG844" s="61"/>
      <c r="AH844" s="107"/>
      <c r="AI844" s="61"/>
      <c r="AJ844" s="61"/>
      <c r="AK844" s="61"/>
      <c r="AL844" s="61"/>
      <c r="AM844" s="61"/>
      <c r="AN844" s="61"/>
      <c r="AO844" s="61"/>
      <c r="AP844" s="61"/>
      <c r="AQ844" s="61"/>
      <c r="AR844" s="61"/>
      <c r="AS844" s="61"/>
      <c r="AT844" s="61"/>
      <c r="AU844" s="61"/>
      <c r="AV844" s="61"/>
      <c r="AW844" s="61"/>
      <c r="AX844" s="61"/>
      <c r="AY844" s="61"/>
      <c r="AZ844" s="61"/>
      <c r="BA844" s="61"/>
      <c r="BB844" s="61"/>
      <c r="BC844" s="61"/>
      <c r="BD844" s="61"/>
      <c r="BE844" s="61"/>
      <c r="BF844" s="61"/>
      <c r="BG844" s="61"/>
      <c r="BH844" s="61"/>
      <c r="BI844" s="61"/>
      <c r="BJ844" s="61"/>
      <c r="BK844" s="61"/>
      <c r="BL844" s="61"/>
      <c r="BM844" s="61"/>
      <c r="BN844" s="61"/>
      <c r="BO844" s="61"/>
      <c r="BP844" s="61"/>
      <c r="BQ844" s="61"/>
      <c r="BR844" s="61"/>
      <c r="BS844" s="61"/>
      <c r="BT844" s="61"/>
      <c r="BU844" s="61"/>
      <c r="BV844" s="61"/>
      <c r="BW844" s="61"/>
      <c r="BX844" s="61"/>
      <c r="BY844" s="61"/>
      <c r="BZ844" s="61"/>
    </row>
    <row r="845" spans="1:78" ht="12.75" customHeight="1" x14ac:dyDescent="0.2">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c r="AA845" s="61"/>
      <c r="AB845" s="61"/>
      <c r="AC845" s="61"/>
      <c r="AD845" s="61"/>
      <c r="AE845" s="61"/>
      <c r="AF845" s="61"/>
      <c r="AG845" s="61"/>
      <c r="AH845" s="107"/>
      <c r="AI845" s="61"/>
      <c r="AJ845" s="61"/>
      <c r="AK845" s="61"/>
      <c r="AL845" s="61"/>
      <c r="AM845" s="61"/>
      <c r="AN845" s="61"/>
      <c r="AO845" s="61"/>
      <c r="AP845" s="61"/>
      <c r="AQ845" s="61"/>
      <c r="AR845" s="61"/>
      <c r="AS845" s="61"/>
      <c r="AT845" s="61"/>
      <c r="AU845" s="61"/>
      <c r="AV845" s="61"/>
      <c r="AW845" s="61"/>
      <c r="AX845" s="61"/>
      <c r="AY845" s="61"/>
      <c r="AZ845" s="61"/>
      <c r="BA845" s="61"/>
      <c r="BB845" s="61"/>
      <c r="BC845" s="61"/>
      <c r="BD845" s="61"/>
      <c r="BE845" s="61"/>
      <c r="BF845" s="61"/>
      <c r="BG845" s="61"/>
      <c r="BH845" s="61"/>
      <c r="BI845" s="61"/>
      <c r="BJ845" s="61"/>
      <c r="BK845" s="61"/>
      <c r="BL845" s="61"/>
      <c r="BM845" s="61"/>
      <c r="BN845" s="61"/>
      <c r="BO845" s="61"/>
      <c r="BP845" s="61"/>
      <c r="BQ845" s="61"/>
      <c r="BR845" s="61"/>
      <c r="BS845" s="61"/>
      <c r="BT845" s="61"/>
      <c r="BU845" s="61"/>
      <c r="BV845" s="61"/>
      <c r="BW845" s="61"/>
      <c r="BX845" s="61"/>
      <c r="BY845" s="61"/>
      <c r="BZ845" s="61"/>
    </row>
    <row r="846" spans="1:78" ht="12.75" customHeight="1" x14ac:dyDescent="0.2">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c r="AA846" s="61"/>
      <c r="AB846" s="61"/>
      <c r="AC846" s="61"/>
      <c r="AD846" s="61"/>
      <c r="AE846" s="61"/>
      <c r="AF846" s="61"/>
      <c r="AG846" s="61"/>
      <c r="AH846" s="107"/>
      <c r="AI846" s="61"/>
      <c r="AJ846" s="61"/>
      <c r="AK846" s="61"/>
      <c r="AL846" s="61"/>
      <c r="AM846" s="61"/>
      <c r="AN846" s="61"/>
      <c r="AO846" s="61"/>
      <c r="AP846" s="61"/>
      <c r="AQ846" s="61"/>
      <c r="AR846" s="61"/>
      <c r="AS846" s="61"/>
      <c r="AT846" s="61"/>
      <c r="AU846" s="61"/>
      <c r="AV846" s="61"/>
      <c r="AW846" s="61"/>
      <c r="AX846" s="61"/>
      <c r="AY846" s="61"/>
      <c r="AZ846" s="61"/>
      <c r="BA846" s="61"/>
      <c r="BB846" s="61"/>
      <c r="BC846" s="61"/>
      <c r="BD846" s="61"/>
      <c r="BE846" s="61"/>
      <c r="BF846" s="61"/>
      <c r="BG846" s="61"/>
      <c r="BH846" s="61"/>
      <c r="BI846" s="61"/>
      <c r="BJ846" s="61"/>
      <c r="BK846" s="61"/>
      <c r="BL846" s="61"/>
      <c r="BM846" s="61"/>
      <c r="BN846" s="61"/>
      <c r="BO846" s="61"/>
      <c r="BP846" s="61"/>
      <c r="BQ846" s="61"/>
      <c r="BR846" s="61"/>
      <c r="BS846" s="61"/>
      <c r="BT846" s="61"/>
      <c r="BU846" s="61"/>
      <c r="BV846" s="61"/>
      <c r="BW846" s="61"/>
      <c r="BX846" s="61"/>
      <c r="BY846" s="61"/>
      <c r="BZ846" s="61"/>
    </row>
    <row r="847" spans="1:78" ht="12.75" customHeight="1" x14ac:dyDescent="0.2">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c r="AA847" s="61"/>
      <c r="AB847" s="61"/>
      <c r="AC847" s="61"/>
      <c r="AD847" s="61"/>
      <c r="AE847" s="61"/>
      <c r="AF847" s="61"/>
      <c r="AG847" s="61"/>
      <c r="AH847" s="107"/>
      <c r="AI847" s="61"/>
      <c r="AJ847" s="61"/>
      <c r="AK847" s="61"/>
      <c r="AL847" s="61"/>
      <c r="AM847" s="61"/>
      <c r="AN847" s="61"/>
      <c r="AO847" s="61"/>
      <c r="AP847" s="61"/>
      <c r="AQ847" s="61"/>
      <c r="AR847" s="61"/>
      <c r="AS847" s="61"/>
      <c r="AT847" s="61"/>
      <c r="AU847" s="61"/>
      <c r="AV847" s="61"/>
      <c r="AW847" s="61"/>
      <c r="AX847" s="61"/>
      <c r="AY847" s="61"/>
      <c r="AZ847" s="61"/>
      <c r="BA847" s="61"/>
      <c r="BB847" s="61"/>
      <c r="BC847" s="61"/>
      <c r="BD847" s="61"/>
      <c r="BE847" s="61"/>
      <c r="BF847" s="61"/>
      <c r="BG847" s="61"/>
      <c r="BH847" s="61"/>
      <c r="BI847" s="61"/>
      <c r="BJ847" s="61"/>
      <c r="BK847" s="61"/>
      <c r="BL847" s="61"/>
      <c r="BM847" s="61"/>
      <c r="BN847" s="61"/>
      <c r="BO847" s="61"/>
      <c r="BP847" s="61"/>
      <c r="BQ847" s="61"/>
      <c r="BR847" s="61"/>
      <c r="BS847" s="61"/>
      <c r="BT847" s="61"/>
      <c r="BU847" s="61"/>
      <c r="BV847" s="61"/>
      <c r="BW847" s="61"/>
      <c r="BX847" s="61"/>
      <c r="BY847" s="61"/>
      <c r="BZ847" s="61"/>
    </row>
    <row r="848" spans="1:78" ht="12.75" customHeight="1" x14ac:dyDescent="0.2">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c r="AA848" s="61"/>
      <c r="AB848" s="61"/>
      <c r="AC848" s="61"/>
      <c r="AD848" s="61"/>
      <c r="AE848" s="61"/>
      <c r="AF848" s="61"/>
      <c r="AG848" s="61"/>
      <c r="AH848" s="107"/>
      <c r="AI848" s="61"/>
      <c r="AJ848" s="61"/>
      <c r="AK848" s="61"/>
      <c r="AL848" s="61"/>
      <c r="AM848" s="61"/>
      <c r="AN848" s="61"/>
      <c r="AO848" s="61"/>
      <c r="AP848" s="61"/>
      <c r="AQ848" s="61"/>
      <c r="AR848" s="61"/>
      <c r="AS848" s="61"/>
      <c r="AT848" s="61"/>
      <c r="AU848" s="61"/>
      <c r="AV848" s="61"/>
      <c r="AW848" s="61"/>
      <c r="AX848" s="61"/>
      <c r="AY848" s="61"/>
      <c r="AZ848" s="61"/>
      <c r="BA848" s="61"/>
      <c r="BB848" s="61"/>
      <c r="BC848" s="61"/>
      <c r="BD848" s="61"/>
      <c r="BE848" s="61"/>
      <c r="BF848" s="61"/>
      <c r="BG848" s="61"/>
      <c r="BH848" s="61"/>
      <c r="BI848" s="61"/>
      <c r="BJ848" s="61"/>
      <c r="BK848" s="61"/>
      <c r="BL848" s="61"/>
      <c r="BM848" s="61"/>
      <c r="BN848" s="61"/>
      <c r="BO848" s="61"/>
      <c r="BP848" s="61"/>
      <c r="BQ848" s="61"/>
      <c r="BR848" s="61"/>
      <c r="BS848" s="61"/>
      <c r="BT848" s="61"/>
      <c r="BU848" s="61"/>
      <c r="BV848" s="61"/>
      <c r="BW848" s="61"/>
      <c r="BX848" s="61"/>
      <c r="BY848" s="61"/>
      <c r="BZ848" s="61"/>
    </row>
    <row r="849" spans="1:78" ht="12.75" customHeight="1" x14ac:dyDescent="0.2">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c r="AA849" s="61"/>
      <c r="AB849" s="61"/>
      <c r="AC849" s="61"/>
      <c r="AD849" s="61"/>
      <c r="AE849" s="61"/>
      <c r="AF849" s="61"/>
      <c r="AG849" s="61"/>
      <c r="AH849" s="107"/>
      <c r="AI849" s="61"/>
      <c r="AJ849" s="61"/>
      <c r="AK849" s="61"/>
      <c r="AL849" s="61"/>
      <c r="AM849" s="61"/>
      <c r="AN849" s="61"/>
      <c r="AO849" s="61"/>
      <c r="AP849" s="61"/>
      <c r="AQ849" s="61"/>
      <c r="AR849" s="61"/>
      <c r="AS849" s="61"/>
      <c r="AT849" s="61"/>
      <c r="AU849" s="61"/>
      <c r="AV849" s="61"/>
      <c r="AW849" s="61"/>
      <c r="AX849" s="61"/>
      <c r="AY849" s="61"/>
      <c r="AZ849" s="61"/>
      <c r="BA849" s="61"/>
      <c r="BB849" s="61"/>
      <c r="BC849" s="61"/>
      <c r="BD849" s="61"/>
      <c r="BE849" s="61"/>
      <c r="BF849" s="61"/>
      <c r="BG849" s="61"/>
      <c r="BH849" s="61"/>
      <c r="BI849" s="61"/>
      <c r="BJ849" s="61"/>
      <c r="BK849" s="61"/>
      <c r="BL849" s="61"/>
      <c r="BM849" s="61"/>
      <c r="BN849" s="61"/>
      <c r="BO849" s="61"/>
      <c r="BP849" s="61"/>
      <c r="BQ849" s="61"/>
      <c r="BR849" s="61"/>
      <c r="BS849" s="61"/>
      <c r="BT849" s="61"/>
      <c r="BU849" s="61"/>
      <c r="BV849" s="61"/>
      <c r="BW849" s="61"/>
      <c r="BX849" s="61"/>
      <c r="BY849" s="61"/>
      <c r="BZ849" s="61"/>
    </row>
    <row r="850" spans="1:78" ht="12.75" customHeight="1" x14ac:dyDescent="0.2">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c r="AA850" s="61"/>
      <c r="AB850" s="61"/>
      <c r="AC850" s="61"/>
      <c r="AD850" s="61"/>
      <c r="AE850" s="61"/>
      <c r="AF850" s="61"/>
      <c r="AG850" s="61"/>
      <c r="AH850" s="107"/>
      <c r="AI850" s="61"/>
      <c r="AJ850" s="61"/>
      <c r="AK850" s="61"/>
      <c r="AL850" s="61"/>
      <c r="AM850" s="61"/>
      <c r="AN850" s="61"/>
      <c r="AO850" s="61"/>
      <c r="AP850" s="61"/>
      <c r="AQ850" s="61"/>
      <c r="AR850" s="61"/>
      <c r="AS850" s="61"/>
      <c r="AT850" s="61"/>
      <c r="AU850" s="61"/>
      <c r="AV850" s="61"/>
      <c r="AW850" s="61"/>
      <c r="AX850" s="61"/>
      <c r="AY850" s="61"/>
      <c r="AZ850" s="61"/>
      <c r="BA850" s="61"/>
      <c r="BB850" s="61"/>
      <c r="BC850" s="61"/>
      <c r="BD850" s="61"/>
      <c r="BE850" s="61"/>
      <c r="BF850" s="61"/>
      <c r="BG850" s="61"/>
      <c r="BH850" s="61"/>
      <c r="BI850" s="61"/>
      <c r="BJ850" s="61"/>
      <c r="BK850" s="61"/>
      <c r="BL850" s="61"/>
      <c r="BM850" s="61"/>
      <c r="BN850" s="61"/>
      <c r="BO850" s="61"/>
      <c r="BP850" s="61"/>
      <c r="BQ850" s="61"/>
      <c r="BR850" s="61"/>
      <c r="BS850" s="61"/>
      <c r="BT850" s="61"/>
      <c r="BU850" s="61"/>
      <c r="BV850" s="61"/>
      <c r="BW850" s="61"/>
      <c r="BX850" s="61"/>
      <c r="BY850" s="61"/>
      <c r="BZ850" s="61"/>
    </row>
    <row r="851" spans="1:78" ht="12.75" customHeight="1" x14ac:dyDescent="0.2">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c r="AA851" s="61"/>
      <c r="AB851" s="61"/>
      <c r="AC851" s="61"/>
      <c r="AD851" s="61"/>
      <c r="AE851" s="61"/>
      <c r="AF851" s="61"/>
      <c r="AG851" s="61"/>
      <c r="AH851" s="107"/>
      <c r="AI851" s="61"/>
      <c r="AJ851" s="61"/>
      <c r="AK851" s="61"/>
      <c r="AL851" s="61"/>
      <c r="AM851" s="61"/>
      <c r="AN851" s="61"/>
      <c r="AO851" s="61"/>
      <c r="AP851" s="61"/>
      <c r="AQ851" s="61"/>
      <c r="AR851" s="61"/>
      <c r="AS851" s="61"/>
      <c r="AT851" s="61"/>
      <c r="AU851" s="61"/>
      <c r="AV851" s="61"/>
      <c r="AW851" s="61"/>
      <c r="AX851" s="61"/>
      <c r="AY851" s="61"/>
      <c r="AZ851" s="61"/>
      <c r="BA851" s="61"/>
      <c r="BB851" s="61"/>
      <c r="BC851" s="61"/>
      <c r="BD851" s="61"/>
      <c r="BE851" s="61"/>
      <c r="BF851" s="61"/>
      <c r="BG851" s="61"/>
      <c r="BH851" s="61"/>
      <c r="BI851" s="61"/>
      <c r="BJ851" s="61"/>
      <c r="BK851" s="61"/>
      <c r="BL851" s="61"/>
      <c r="BM851" s="61"/>
      <c r="BN851" s="61"/>
      <c r="BO851" s="61"/>
      <c r="BP851" s="61"/>
      <c r="BQ851" s="61"/>
      <c r="BR851" s="61"/>
      <c r="BS851" s="61"/>
      <c r="BT851" s="61"/>
      <c r="BU851" s="61"/>
      <c r="BV851" s="61"/>
      <c r="BW851" s="61"/>
      <c r="BX851" s="61"/>
      <c r="BY851" s="61"/>
      <c r="BZ851" s="61"/>
    </row>
    <row r="852" spans="1:78" ht="12.75" customHeight="1" x14ac:dyDescent="0.2">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c r="AA852" s="61"/>
      <c r="AB852" s="61"/>
      <c r="AC852" s="61"/>
      <c r="AD852" s="61"/>
      <c r="AE852" s="61"/>
      <c r="AF852" s="61"/>
      <c r="AG852" s="61"/>
      <c r="AH852" s="107"/>
      <c r="AI852" s="61"/>
      <c r="AJ852" s="61"/>
      <c r="AK852" s="61"/>
      <c r="AL852" s="6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row>
    <row r="853" spans="1:78" ht="12.75" customHeight="1" x14ac:dyDescent="0.2">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c r="AA853" s="61"/>
      <c r="AB853" s="61"/>
      <c r="AC853" s="61"/>
      <c r="AD853" s="61"/>
      <c r="AE853" s="61"/>
      <c r="AF853" s="61"/>
      <c r="AG853" s="61"/>
      <c r="AH853" s="107"/>
      <c r="AI853" s="61"/>
      <c r="AJ853" s="61"/>
      <c r="AK853" s="61"/>
      <c r="AL853" s="6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row>
    <row r="854" spans="1:78" ht="12.75" customHeight="1" x14ac:dyDescent="0.2">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c r="AA854" s="61"/>
      <c r="AB854" s="61"/>
      <c r="AC854" s="61"/>
      <c r="AD854" s="61"/>
      <c r="AE854" s="61"/>
      <c r="AF854" s="61"/>
      <c r="AG854" s="61"/>
      <c r="AH854" s="107"/>
      <c r="AI854" s="61"/>
      <c r="AJ854" s="61"/>
      <c r="AK854" s="61"/>
      <c r="AL854" s="6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row>
    <row r="855" spans="1:78" ht="12.75" customHeight="1" x14ac:dyDescent="0.2">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c r="AA855" s="61"/>
      <c r="AB855" s="61"/>
      <c r="AC855" s="61"/>
      <c r="AD855" s="61"/>
      <c r="AE855" s="61"/>
      <c r="AF855" s="61"/>
      <c r="AG855" s="61"/>
      <c r="AH855" s="107"/>
      <c r="AI855" s="61"/>
      <c r="AJ855" s="61"/>
      <c r="AK855" s="61"/>
      <c r="AL855" s="6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row>
    <row r="856" spans="1:78" ht="12.75" customHeight="1" x14ac:dyDescent="0.2">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c r="AA856" s="61"/>
      <c r="AB856" s="61"/>
      <c r="AC856" s="61"/>
      <c r="AD856" s="61"/>
      <c r="AE856" s="61"/>
      <c r="AF856" s="61"/>
      <c r="AG856" s="61"/>
      <c r="AH856" s="107"/>
      <c r="AI856" s="61"/>
      <c r="AJ856" s="61"/>
      <c r="AK856" s="61"/>
      <c r="AL856" s="6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row>
    <row r="857" spans="1:78" ht="12.75" customHeight="1" x14ac:dyDescent="0.2">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c r="AB857" s="61"/>
      <c r="AC857" s="61"/>
      <c r="AD857" s="61"/>
      <c r="AE857" s="61"/>
      <c r="AF857" s="61"/>
      <c r="AG857" s="61"/>
      <c r="AH857" s="107"/>
      <c r="AI857" s="61"/>
      <c r="AJ857" s="61"/>
      <c r="AK857" s="61"/>
      <c r="AL857" s="6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row>
    <row r="858" spans="1:78" ht="12.75" customHeight="1" x14ac:dyDescent="0.2">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c r="AA858" s="61"/>
      <c r="AB858" s="61"/>
      <c r="AC858" s="61"/>
      <c r="AD858" s="61"/>
      <c r="AE858" s="61"/>
      <c r="AF858" s="61"/>
      <c r="AG858" s="61"/>
      <c r="AH858" s="107"/>
      <c r="AI858" s="61"/>
      <c r="AJ858" s="61"/>
      <c r="AK858" s="61"/>
      <c r="AL858" s="6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row>
    <row r="859" spans="1:78" ht="12.75" customHeight="1" x14ac:dyDescent="0.2">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c r="AA859" s="61"/>
      <c r="AB859" s="61"/>
      <c r="AC859" s="61"/>
      <c r="AD859" s="61"/>
      <c r="AE859" s="61"/>
      <c r="AF859" s="61"/>
      <c r="AG859" s="61"/>
      <c r="AH859" s="107"/>
      <c r="AI859" s="61"/>
      <c r="AJ859" s="61"/>
      <c r="AK859" s="61"/>
      <c r="AL859" s="61"/>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row>
    <row r="860" spans="1:78" ht="12.75" customHeight="1" x14ac:dyDescent="0.2">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c r="AA860" s="61"/>
      <c r="AB860" s="61"/>
      <c r="AC860" s="61"/>
      <c r="AD860" s="61"/>
      <c r="AE860" s="61"/>
      <c r="AF860" s="61"/>
      <c r="AG860" s="61"/>
      <c r="AH860" s="107"/>
      <c r="AI860" s="61"/>
      <c r="AJ860" s="61"/>
      <c r="AK860" s="61"/>
      <c r="AL860" s="61"/>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row>
    <row r="861" spans="1:78" ht="12.75" customHeight="1" x14ac:dyDescent="0.2">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c r="AA861" s="61"/>
      <c r="AB861" s="61"/>
      <c r="AC861" s="61"/>
      <c r="AD861" s="61"/>
      <c r="AE861" s="61"/>
      <c r="AF861" s="61"/>
      <c r="AG861" s="61"/>
      <c r="AH861" s="107"/>
      <c r="AI861" s="61"/>
      <c r="AJ861" s="61"/>
      <c r="AK861" s="61"/>
      <c r="AL861" s="61"/>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row>
    <row r="862" spans="1:78" ht="12.75" customHeight="1" x14ac:dyDescent="0.2">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c r="AA862" s="61"/>
      <c r="AB862" s="61"/>
      <c r="AC862" s="61"/>
      <c r="AD862" s="61"/>
      <c r="AE862" s="61"/>
      <c r="AF862" s="61"/>
      <c r="AG862" s="61"/>
      <c r="AH862" s="107"/>
      <c r="AI862" s="61"/>
      <c r="AJ862" s="61"/>
      <c r="AK862" s="61"/>
      <c r="AL862" s="61"/>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row>
    <row r="863" spans="1:78" ht="12.75" customHeight="1" x14ac:dyDescent="0.2">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c r="AA863" s="61"/>
      <c r="AB863" s="61"/>
      <c r="AC863" s="61"/>
      <c r="AD863" s="61"/>
      <c r="AE863" s="61"/>
      <c r="AF863" s="61"/>
      <c r="AG863" s="61"/>
      <c r="AH863" s="107"/>
      <c r="AI863" s="61"/>
      <c r="AJ863" s="61"/>
      <c r="AK863" s="61"/>
      <c r="AL863" s="61"/>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row>
    <row r="864" spans="1:78" ht="12.75" customHeight="1" x14ac:dyDescent="0.2">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c r="AA864" s="61"/>
      <c r="AB864" s="61"/>
      <c r="AC864" s="61"/>
      <c r="AD864" s="61"/>
      <c r="AE864" s="61"/>
      <c r="AF864" s="61"/>
      <c r="AG864" s="61"/>
      <c r="AH864" s="107"/>
      <c r="AI864" s="61"/>
      <c r="AJ864" s="61"/>
      <c r="AK864" s="61"/>
      <c r="AL864" s="61"/>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row>
    <row r="865" spans="1:78" ht="12.75" customHeight="1" x14ac:dyDescent="0.2">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c r="AA865" s="61"/>
      <c r="AB865" s="61"/>
      <c r="AC865" s="61"/>
      <c r="AD865" s="61"/>
      <c r="AE865" s="61"/>
      <c r="AF865" s="61"/>
      <c r="AG865" s="61"/>
      <c r="AH865" s="107"/>
      <c r="AI865" s="61"/>
      <c r="AJ865" s="61"/>
      <c r="AK865" s="61"/>
      <c r="AL865" s="61"/>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row>
    <row r="866" spans="1:78" ht="12.75" customHeight="1" x14ac:dyDescent="0.2">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c r="AA866" s="61"/>
      <c r="AB866" s="61"/>
      <c r="AC866" s="61"/>
      <c r="AD866" s="61"/>
      <c r="AE866" s="61"/>
      <c r="AF866" s="61"/>
      <c r="AG866" s="61"/>
      <c r="AH866" s="107"/>
      <c r="AI866" s="61"/>
      <c r="AJ866" s="61"/>
      <c r="AK866" s="61"/>
      <c r="AL866" s="61"/>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row>
    <row r="867" spans="1:78" ht="12.75" customHeight="1" x14ac:dyDescent="0.2">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c r="AA867" s="61"/>
      <c r="AB867" s="61"/>
      <c r="AC867" s="61"/>
      <c r="AD867" s="61"/>
      <c r="AE867" s="61"/>
      <c r="AF867" s="61"/>
      <c r="AG867" s="61"/>
      <c r="AH867" s="107"/>
      <c r="AI867" s="61"/>
      <c r="AJ867" s="61"/>
      <c r="AK867" s="61"/>
      <c r="AL867" s="6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row>
    <row r="868" spans="1:78" ht="12.75" customHeight="1" x14ac:dyDescent="0.2">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c r="AA868" s="61"/>
      <c r="AB868" s="61"/>
      <c r="AC868" s="61"/>
      <c r="AD868" s="61"/>
      <c r="AE868" s="61"/>
      <c r="AF868" s="61"/>
      <c r="AG868" s="61"/>
      <c r="AH868" s="107"/>
      <c r="AI868" s="61"/>
      <c r="AJ868" s="61"/>
      <c r="AK868" s="61"/>
      <c r="AL868" s="6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row>
    <row r="869" spans="1:78" ht="12.75" customHeight="1" x14ac:dyDescent="0.2">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c r="AA869" s="61"/>
      <c r="AB869" s="61"/>
      <c r="AC869" s="61"/>
      <c r="AD869" s="61"/>
      <c r="AE869" s="61"/>
      <c r="AF869" s="61"/>
      <c r="AG869" s="61"/>
      <c r="AH869" s="107"/>
      <c r="AI869" s="61"/>
      <c r="AJ869" s="61"/>
      <c r="AK869" s="61"/>
      <c r="AL869" s="6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row>
    <row r="870" spans="1:78" ht="12.75" customHeight="1" x14ac:dyDescent="0.2">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c r="AA870" s="61"/>
      <c r="AB870" s="61"/>
      <c r="AC870" s="61"/>
      <c r="AD870" s="61"/>
      <c r="AE870" s="61"/>
      <c r="AF870" s="61"/>
      <c r="AG870" s="61"/>
      <c r="AH870" s="107"/>
      <c r="AI870" s="61"/>
      <c r="AJ870" s="61"/>
      <c r="AK870" s="61"/>
      <c r="AL870" s="6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row>
    <row r="871" spans="1:78" ht="12.75" customHeight="1" x14ac:dyDescent="0.2">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c r="AA871" s="61"/>
      <c r="AB871" s="61"/>
      <c r="AC871" s="61"/>
      <c r="AD871" s="61"/>
      <c r="AE871" s="61"/>
      <c r="AF871" s="61"/>
      <c r="AG871" s="61"/>
      <c r="AH871" s="107"/>
      <c r="AI871" s="61"/>
      <c r="AJ871" s="61"/>
      <c r="AK871" s="61"/>
      <c r="AL871" s="61"/>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row>
    <row r="872" spans="1:78" ht="12.75" customHeight="1" x14ac:dyDescent="0.2">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c r="AA872" s="61"/>
      <c r="AB872" s="61"/>
      <c r="AC872" s="61"/>
      <c r="AD872" s="61"/>
      <c r="AE872" s="61"/>
      <c r="AF872" s="61"/>
      <c r="AG872" s="61"/>
      <c r="AH872" s="107"/>
      <c r="AI872" s="61"/>
      <c r="AJ872" s="61"/>
      <c r="AK872" s="61"/>
      <c r="AL872" s="61"/>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row>
    <row r="873" spans="1:78" ht="12.75" customHeight="1" x14ac:dyDescent="0.2">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c r="AA873" s="61"/>
      <c r="AB873" s="61"/>
      <c r="AC873" s="61"/>
      <c r="AD873" s="61"/>
      <c r="AE873" s="61"/>
      <c r="AF873" s="61"/>
      <c r="AG873" s="61"/>
      <c r="AH873" s="107"/>
      <c r="AI873" s="61"/>
      <c r="AJ873" s="61"/>
      <c r="AK873" s="61"/>
      <c r="AL873" s="61"/>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row>
    <row r="874" spans="1:78" ht="12.75" customHeight="1" x14ac:dyDescent="0.2">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c r="AA874" s="61"/>
      <c r="AB874" s="61"/>
      <c r="AC874" s="61"/>
      <c r="AD874" s="61"/>
      <c r="AE874" s="61"/>
      <c r="AF874" s="61"/>
      <c r="AG874" s="61"/>
      <c r="AH874" s="107"/>
      <c r="AI874" s="61"/>
      <c r="AJ874" s="61"/>
      <c r="AK874" s="61"/>
      <c r="AL874" s="6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row>
    <row r="875" spans="1:78" ht="12.75" customHeight="1" x14ac:dyDescent="0.2">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c r="AA875" s="61"/>
      <c r="AB875" s="61"/>
      <c r="AC875" s="61"/>
      <c r="AD875" s="61"/>
      <c r="AE875" s="61"/>
      <c r="AF875" s="61"/>
      <c r="AG875" s="61"/>
      <c r="AH875" s="107"/>
      <c r="AI875" s="61"/>
      <c r="AJ875" s="61"/>
      <c r="AK875" s="61"/>
      <c r="AL875" s="61"/>
      <c r="AM875" s="61"/>
      <c r="AN875" s="61"/>
      <c r="AO875" s="61"/>
      <c r="AP875" s="61"/>
      <c r="AQ875" s="61"/>
      <c r="AR875" s="61"/>
      <c r="AS875" s="6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row>
    <row r="876" spans="1:78" ht="12.75" customHeight="1" x14ac:dyDescent="0.2">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c r="AA876" s="61"/>
      <c r="AB876" s="61"/>
      <c r="AC876" s="61"/>
      <c r="AD876" s="61"/>
      <c r="AE876" s="61"/>
      <c r="AF876" s="61"/>
      <c r="AG876" s="61"/>
      <c r="AH876" s="107"/>
      <c r="AI876" s="61"/>
      <c r="AJ876" s="61"/>
      <c r="AK876" s="61"/>
      <c r="AL876" s="61"/>
      <c r="AM876" s="61"/>
      <c r="AN876" s="61"/>
      <c r="AO876" s="61"/>
      <c r="AP876" s="61"/>
      <c r="AQ876" s="61"/>
      <c r="AR876" s="61"/>
      <c r="AS876" s="6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row>
    <row r="877" spans="1:78" ht="12.75" customHeight="1" x14ac:dyDescent="0.2">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c r="AA877" s="61"/>
      <c r="AB877" s="61"/>
      <c r="AC877" s="61"/>
      <c r="AD877" s="61"/>
      <c r="AE877" s="61"/>
      <c r="AF877" s="61"/>
      <c r="AG877" s="61"/>
      <c r="AH877" s="107"/>
      <c r="AI877" s="61"/>
      <c r="AJ877" s="61"/>
      <c r="AK877" s="61"/>
      <c r="AL877" s="61"/>
      <c r="AM877" s="61"/>
      <c r="AN877" s="61"/>
      <c r="AO877" s="61"/>
      <c r="AP877" s="61"/>
      <c r="AQ877" s="61"/>
      <c r="AR877" s="61"/>
      <c r="AS877" s="6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row>
    <row r="878" spans="1:78" ht="12.75" customHeight="1" x14ac:dyDescent="0.2">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c r="AA878" s="61"/>
      <c r="AB878" s="61"/>
      <c r="AC878" s="61"/>
      <c r="AD878" s="61"/>
      <c r="AE878" s="61"/>
      <c r="AF878" s="61"/>
      <c r="AG878" s="61"/>
      <c r="AH878" s="107"/>
      <c r="AI878" s="61"/>
      <c r="AJ878" s="61"/>
      <c r="AK878" s="61"/>
      <c r="AL878" s="61"/>
      <c r="AM878" s="61"/>
      <c r="AN878" s="61"/>
      <c r="AO878" s="61"/>
      <c r="AP878" s="61"/>
      <c r="AQ878" s="61"/>
      <c r="AR878" s="61"/>
      <c r="AS878" s="6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row>
    <row r="879" spans="1:78" ht="12.75" customHeight="1" x14ac:dyDescent="0.2">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c r="AA879" s="61"/>
      <c r="AB879" s="61"/>
      <c r="AC879" s="61"/>
      <c r="AD879" s="61"/>
      <c r="AE879" s="61"/>
      <c r="AF879" s="61"/>
      <c r="AG879" s="61"/>
      <c r="AH879" s="107"/>
      <c r="AI879" s="61"/>
      <c r="AJ879" s="61"/>
      <c r="AK879" s="61"/>
      <c r="AL879" s="61"/>
      <c r="AM879" s="61"/>
      <c r="AN879" s="61"/>
      <c r="AO879" s="61"/>
      <c r="AP879" s="61"/>
      <c r="AQ879" s="61"/>
      <c r="AR879" s="61"/>
      <c r="AS879" s="6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row>
    <row r="880" spans="1:78" ht="12.75" customHeight="1" x14ac:dyDescent="0.2">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61"/>
      <c r="AG880" s="61"/>
      <c r="AH880" s="107"/>
      <c r="AI880" s="61"/>
      <c r="AJ880" s="61"/>
      <c r="AK880" s="61"/>
      <c r="AL880" s="61"/>
      <c r="AM880" s="61"/>
      <c r="AN880" s="61"/>
      <c r="AO880" s="61"/>
      <c r="AP880" s="61"/>
      <c r="AQ880" s="61"/>
      <c r="AR880" s="61"/>
      <c r="AS880" s="6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row>
    <row r="881" spans="1:78" ht="12.75" customHeight="1" x14ac:dyDescent="0.2">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61"/>
      <c r="AG881" s="61"/>
      <c r="AH881" s="107"/>
      <c r="AI881" s="61"/>
      <c r="AJ881" s="61"/>
      <c r="AK881" s="61"/>
      <c r="AL881" s="61"/>
      <c r="AM881" s="61"/>
      <c r="AN881" s="61"/>
      <c r="AO881" s="61"/>
      <c r="AP881" s="61"/>
      <c r="AQ881" s="61"/>
      <c r="AR881" s="61"/>
      <c r="AS881" s="6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row>
    <row r="882" spans="1:78" ht="12.75" customHeight="1" x14ac:dyDescent="0.2">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61"/>
      <c r="AG882" s="61"/>
      <c r="AH882" s="107"/>
      <c r="AI882" s="61"/>
      <c r="AJ882" s="61"/>
      <c r="AK882" s="61"/>
      <c r="AL882" s="61"/>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row>
    <row r="883" spans="1:78" ht="12.75" customHeight="1" x14ac:dyDescent="0.2">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61"/>
      <c r="AG883" s="61"/>
      <c r="AH883" s="107"/>
      <c r="AI883" s="61"/>
      <c r="AJ883" s="61"/>
      <c r="AK883" s="61"/>
      <c r="AL883" s="61"/>
      <c r="AM883" s="61"/>
      <c r="AN883" s="61"/>
      <c r="AO883" s="61"/>
      <c r="AP883" s="61"/>
      <c r="AQ883" s="61"/>
      <c r="AR883" s="61"/>
      <c r="AS883" s="6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row>
    <row r="884" spans="1:78" ht="12.75" customHeight="1" x14ac:dyDescent="0.2">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61"/>
      <c r="AG884" s="61"/>
      <c r="AH884" s="107"/>
      <c r="AI884" s="61"/>
      <c r="AJ884" s="61"/>
      <c r="AK884" s="61"/>
      <c r="AL884" s="61"/>
      <c r="AM884" s="61"/>
      <c r="AN884" s="61"/>
      <c r="AO884" s="61"/>
      <c r="AP884" s="61"/>
      <c r="AQ884" s="61"/>
      <c r="AR884" s="61"/>
      <c r="AS884" s="6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row>
    <row r="885" spans="1:78" ht="12.75" customHeight="1" x14ac:dyDescent="0.2">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61"/>
      <c r="AG885" s="61"/>
      <c r="AH885" s="107"/>
      <c r="AI885" s="61"/>
      <c r="AJ885" s="61"/>
      <c r="AK885" s="61"/>
      <c r="AL885" s="61"/>
      <c r="AM885" s="61"/>
      <c r="AN885" s="61"/>
      <c r="AO885" s="61"/>
      <c r="AP885" s="61"/>
      <c r="AQ885" s="61"/>
      <c r="AR885" s="61"/>
      <c r="AS885" s="6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row>
    <row r="886" spans="1:78" ht="12.75" customHeight="1" x14ac:dyDescent="0.2">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c r="AA886" s="61"/>
      <c r="AB886" s="61"/>
      <c r="AC886" s="61"/>
      <c r="AD886" s="61"/>
      <c r="AE886" s="61"/>
      <c r="AF886" s="61"/>
      <c r="AG886" s="61"/>
      <c r="AH886" s="107"/>
      <c r="AI886" s="61"/>
      <c r="AJ886" s="61"/>
      <c r="AK886" s="61"/>
      <c r="AL886" s="61"/>
      <c r="AM886" s="61"/>
      <c r="AN886" s="61"/>
      <c r="AO886" s="61"/>
      <c r="AP886" s="61"/>
      <c r="AQ886" s="61"/>
      <c r="AR886" s="61"/>
      <c r="AS886" s="61"/>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row>
    <row r="887" spans="1:78" ht="12.75" customHeight="1" x14ac:dyDescent="0.2">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c r="AA887" s="61"/>
      <c r="AB887" s="61"/>
      <c r="AC887" s="61"/>
      <c r="AD887" s="61"/>
      <c r="AE887" s="61"/>
      <c r="AF887" s="61"/>
      <c r="AG887" s="61"/>
      <c r="AH887" s="107"/>
      <c r="AI887" s="61"/>
      <c r="AJ887" s="61"/>
      <c r="AK887" s="61"/>
      <c r="AL887" s="61"/>
      <c r="AM887" s="61"/>
      <c r="AN887" s="61"/>
      <c r="AO887" s="61"/>
      <c r="AP887" s="61"/>
      <c r="AQ887" s="61"/>
      <c r="AR887" s="61"/>
      <c r="AS887" s="61"/>
      <c r="AT887" s="61"/>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row>
    <row r="888" spans="1:78" ht="12.75" customHeight="1" x14ac:dyDescent="0.2">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c r="AA888" s="61"/>
      <c r="AB888" s="61"/>
      <c r="AC888" s="61"/>
      <c r="AD888" s="61"/>
      <c r="AE888" s="61"/>
      <c r="AF888" s="61"/>
      <c r="AG888" s="61"/>
      <c r="AH888" s="107"/>
      <c r="AI888" s="61"/>
      <c r="AJ888" s="61"/>
      <c r="AK888" s="61"/>
      <c r="AL888" s="61"/>
      <c r="AM888" s="61"/>
      <c r="AN888" s="61"/>
      <c r="AO888" s="61"/>
      <c r="AP888" s="61"/>
      <c r="AQ888" s="61"/>
      <c r="AR888" s="61"/>
      <c r="AS888" s="61"/>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row>
    <row r="889" spans="1:78" ht="12.75" customHeight="1" x14ac:dyDescent="0.2">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c r="AA889" s="61"/>
      <c r="AB889" s="61"/>
      <c r="AC889" s="61"/>
      <c r="AD889" s="61"/>
      <c r="AE889" s="61"/>
      <c r="AF889" s="61"/>
      <c r="AG889" s="61"/>
      <c r="AH889" s="107"/>
      <c r="AI889" s="61"/>
      <c r="AJ889" s="61"/>
      <c r="AK889" s="61"/>
      <c r="AL889" s="6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row>
    <row r="890" spans="1:78" ht="12.75" customHeight="1" x14ac:dyDescent="0.2">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c r="AB890" s="61"/>
      <c r="AC890" s="61"/>
      <c r="AD890" s="61"/>
      <c r="AE890" s="61"/>
      <c r="AF890" s="61"/>
      <c r="AG890" s="61"/>
      <c r="AH890" s="107"/>
      <c r="AI890" s="61"/>
      <c r="AJ890" s="61"/>
      <c r="AK890" s="61"/>
      <c r="AL890" s="61"/>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row>
    <row r="891" spans="1:78" ht="12.75" customHeight="1" x14ac:dyDescent="0.2">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c r="AA891" s="61"/>
      <c r="AB891" s="61"/>
      <c r="AC891" s="61"/>
      <c r="AD891" s="61"/>
      <c r="AE891" s="61"/>
      <c r="AF891" s="61"/>
      <c r="AG891" s="61"/>
      <c r="AH891" s="107"/>
      <c r="AI891" s="61"/>
      <c r="AJ891" s="61"/>
      <c r="AK891" s="61"/>
      <c r="AL891" s="61"/>
      <c r="AM891" s="61"/>
      <c r="AN891" s="61"/>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row>
    <row r="892" spans="1:78" ht="12.75" customHeight="1" x14ac:dyDescent="0.2">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c r="AA892" s="61"/>
      <c r="AB892" s="61"/>
      <c r="AC892" s="61"/>
      <c r="AD892" s="61"/>
      <c r="AE892" s="61"/>
      <c r="AF892" s="61"/>
      <c r="AG892" s="61"/>
      <c r="AH892" s="107"/>
      <c r="AI892" s="61"/>
      <c r="AJ892" s="61"/>
      <c r="AK892" s="61"/>
      <c r="AL892" s="61"/>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row>
    <row r="893" spans="1:78" ht="12.75" customHeight="1" x14ac:dyDescent="0.2">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c r="AA893" s="61"/>
      <c r="AB893" s="61"/>
      <c r="AC893" s="61"/>
      <c r="AD893" s="61"/>
      <c r="AE893" s="61"/>
      <c r="AF893" s="61"/>
      <c r="AG893" s="61"/>
      <c r="AH893" s="107"/>
      <c r="AI893" s="61"/>
      <c r="AJ893" s="61"/>
      <c r="AK893" s="61"/>
      <c r="AL893" s="6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row>
    <row r="894" spans="1:78" ht="12.75" customHeight="1" x14ac:dyDescent="0.2">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c r="AA894" s="61"/>
      <c r="AB894" s="61"/>
      <c r="AC894" s="61"/>
      <c r="AD894" s="61"/>
      <c r="AE894" s="61"/>
      <c r="AF894" s="61"/>
      <c r="AG894" s="61"/>
      <c r="AH894" s="107"/>
      <c r="AI894" s="61"/>
      <c r="AJ894" s="61"/>
      <c r="AK894" s="61"/>
      <c r="AL894" s="6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row>
    <row r="895" spans="1:78" ht="12.75" customHeight="1" x14ac:dyDescent="0.2">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c r="AA895" s="61"/>
      <c r="AB895" s="61"/>
      <c r="AC895" s="61"/>
      <c r="AD895" s="61"/>
      <c r="AE895" s="61"/>
      <c r="AF895" s="61"/>
      <c r="AG895" s="61"/>
      <c r="AH895" s="107"/>
      <c r="AI895" s="61"/>
      <c r="AJ895" s="61"/>
      <c r="AK895" s="61"/>
      <c r="AL895" s="6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row>
    <row r="896" spans="1:78" ht="12.75" customHeight="1" x14ac:dyDescent="0.2">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c r="AA896" s="61"/>
      <c r="AB896" s="61"/>
      <c r="AC896" s="61"/>
      <c r="AD896" s="61"/>
      <c r="AE896" s="61"/>
      <c r="AF896" s="61"/>
      <c r="AG896" s="61"/>
      <c r="AH896" s="107"/>
      <c r="AI896" s="61"/>
      <c r="AJ896" s="61"/>
      <c r="AK896" s="61"/>
      <c r="AL896" s="6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row>
    <row r="897" spans="1:78" ht="12.75" customHeight="1" x14ac:dyDescent="0.2">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c r="AA897" s="61"/>
      <c r="AB897" s="61"/>
      <c r="AC897" s="61"/>
      <c r="AD897" s="61"/>
      <c r="AE897" s="61"/>
      <c r="AF897" s="61"/>
      <c r="AG897" s="61"/>
      <c r="AH897" s="107"/>
      <c r="AI897" s="61"/>
      <c r="AJ897" s="61"/>
      <c r="AK897" s="61"/>
      <c r="AL897" s="6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row>
    <row r="898" spans="1:78" ht="12.75" customHeight="1" x14ac:dyDescent="0.2">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c r="AA898" s="61"/>
      <c r="AB898" s="61"/>
      <c r="AC898" s="61"/>
      <c r="AD898" s="61"/>
      <c r="AE898" s="61"/>
      <c r="AF898" s="61"/>
      <c r="AG898" s="61"/>
      <c r="AH898" s="107"/>
      <c r="AI898" s="61"/>
      <c r="AJ898" s="61"/>
      <c r="AK898" s="61"/>
      <c r="AL898" s="6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row>
    <row r="899" spans="1:78" ht="12.75" customHeight="1" x14ac:dyDescent="0.2">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c r="AA899" s="61"/>
      <c r="AB899" s="61"/>
      <c r="AC899" s="61"/>
      <c r="AD899" s="61"/>
      <c r="AE899" s="61"/>
      <c r="AF899" s="61"/>
      <c r="AG899" s="61"/>
      <c r="AH899" s="107"/>
      <c r="AI899" s="61"/>
      <c r="AJ899" s="61"/>
      <c r="AK899" s="61"/>
      <c r="AL899" s="6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row>
    <row r="900" spans="1:78" ht="12.75" customHeight="1" x14ac:dyDescent="0.2">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c r="AA900" s="61"/>
      <c r="AB900" s="61"/>
      <c r="AC900" s="61"/>
      <c r="AD900" s="61"/>
      <c r="AE900" s="61"/>
      <c r="AF900" s="61"/>
      <c r="AG900" s="61"/>
      <c r="AH900" s="107"/>
      <c r="AI900" s="61"/>
      <c r="AJ900" s="61"/>
      <c r="AK900" s="61"/>
      <c r="AL900" s="6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row>
    <row r="901" spans="1:78" ht="12.75" customHeight="1" x14ac:dyDescent="0.2">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c r="AA901" s="61"/>
      <c r="AB901" s="61"/>
      <c r="AC901" s="61"/>
      <c r="AD901" s="61"/>
      <c r="AE901" s="61"/>
      <c r="AF901" s="61"/>
      <c r="AG901" s="61"/>
      <c r="AH901" s="107"/>
      <c r="AI901" s="61"/>
      <c r="AJ901" s="61"/>
      <c r="AK901" s="61"/>
      <c r="AL901" s="6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row>
    <row r="902" spans="1:78" ht="12.75" customHeight="1" x14ac:dyDescent="0.2">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c r="AB902" s="61"/>
      <c r="AC902" s="61"/>
      <c r="AD902" s="61"/>
      <c r="AE902" s="61"/>
      <c r="AF902" s="61"/>
      <c r="AG902" s="61"/>
      <c r="AH902" s="107"/>
      <c r="AI902" s="61"/>
      <c r="AJ902" s="61"/>
      <c r="AK902" s="61"/>
      <c r="AL902" s="6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row>
    <row r="903" spans="1:78" ht="12.75" customHeight="1" x14ac:dyDescent="0.2">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c r="AA903" s="61"/>
      <c r="AB903" s="61"/>
      <c r="AC903" s="61"/>
      <c r="AD903" s="61"/>
      <c r="AE903" s="61"/>
      <c r="AF903" s="61"/>
      <c r="AG903" s="61"/>
      <c r="AH903" s="107"/>
      <c r="AI903" s="61"/>
      <c r="AJ903" s="61"/>
      <c r="AK903" s="61"/>
      <c r="AL903" s="6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row>
    <row r="904" spans="1:78" ht="12.75" customHeight="1" x14ac:dyDescent="0.2">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c r="AA904" s="61"/>
      <c r="AB904" s="61"/>
      <c r="AC904" s="61"/>
      <c r="AD904" s="61"/>
      <c r="AE904" s="61"/>
      <c r="AF904" s="61"/>
      <c r="AG904" s="61"/>
      <c r="AH904" s="107"/>
      <c r="AI904" s="61"/>
      <c r="AJ904" s="61"/>
      <c r="AK904" s="61"/>
      <c r="AL904" s="61"/>
      <c r="AM904" s="61"/>
      <c r="AN904" s="61"/>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row>
    <row r="905" spans="1:78" ht="12.75" customHeight="1" x14ac:dyDescent="0.2">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c r="AA905" s="61"/>
      <c r="AB905" s="61"/>
      <c r="AC905" s="61"/>
      <c r="AD905" s="61"/>
      <c r="AE905" s="61"/>
      <c r="AF905" s="61"/>
      <c r="AG905" s="61"/>
      <c r="AH905" s="107"/>
      <c r="AI905" s="61"/>
      <c r="AJ905" s="61"/>
      <c r="AK905" s="61"/>
      <c r="AL905" s="61"/>
      <c r="AM905" s="61"/>
      <c r="AN905" s="61"/>
      <c r="AO905" s="61"/>
      <c r="AP905" s="61"/>
      <c r="AQ905" s="61"/>
      <c r="AR905" s="6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row>
    <row r="906" spans="1:78" ht="12.75" customHeight="1" x14ac:dyDescent="0.2">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c r="AA906" s="61"/>
      <c r="AB906" s="61"/>
      <c r="AC906" s="61"/>
      <c r="AD906" s="61"/>
      <c r="AE906" s="61"/>
      <c r="AF906" s="61"/>
      <c r="AG906" s="61"/>
      <c r="AH906" s="107"/>
      <c r="AI906" s="61"/>
      <c r="AJ906" s="61"/>
      <c r="AK906" s="61"/>
      <c r="AL906" s="61"/>
      <c r="AM906" s="61"/>
      <c r="AN906" s="61"/>
      <c r="AO906" s="61"/>
      <c r="AP906" s="61"/>
      <c r="AQ906" s="61"/>
      <c r="AR906" s="6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row>
    <row r="907" spans="1:78" ht="12.75" customHeight="1" x14ac:dyDescent="0.2">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c r="AA907" s="61"/>
      <c r="AB907" s="61"/>
      <c r="AC907" s="61"/>
      <c r="AD907" s="61"/>
      <c r="AE907" s="61"/>
      <c r="AF907" s="61"/>
      <c r="AG907" s="61"/>
      <c r="AH907" s="107"/>
      <c r="AI907" s="61"/>
      <c r="AJ907" s="61"/>
      <c r="AK907" s="61"/>
      <c r="AL907" s="61"/>
      <c r="AM907" s="61"/>
      <c r="AN907" s="61"/>
      <c r="AO907" s="61"/>
      <c r="AP907" s="61"/>
      <c r="AQ907" s="61"/>
      <c r="AR907" s="6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row>
    <row r="908" spans="1:78" ht="12.75" customHeight="1" x14ac:dyDescent="0.2">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c r="AA908" s="61"/>
      <c r="AB908" s="61"/>
      <c r="AC908" s="61"/>
      <c r="AD908" s="61"/>
      <c r="AE908" s="61"/>
      <c r="AF908" s="61"/>
      <c r="AG908" s="61"/>
      <c r="AH908" s="107"/>
      <c r="AI908" s="61"/>
      <c r="AJ908" s="61"/>
      <c r="AK908" s="61"/>
      <c r="AL908" s="61"/>
      <c r="AM908" s="61"/>
      <c r="AN908" s="61"/>
      <c r="AO908" s="61"/>
      <c r="AP908" s="61"/>
      <c r="AQ908" s="61"/>
      <c r="AR908" s="6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row>
    <row r="909" spans="1:78" ht="12.75" customHeight="1" x14ac:dyDescent="0.2">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c r="AA909" s="61"/>
      <c r="AB909" s="61"/>
      <c r="AC909" s="61"/>
      <c r="AD909" s="61"/>
      <c r="AE909" s="61"/>
      <c r="AF909" s="61"/>
      <c r="AG909" s="61"/>
      <c r="AH909" s="107"/>
      <c r="AI909" s="61"/>
      <c r="AJ909" s="61"/>
      <c r="AK909" s="61"/>
      <c r="AL909" s="6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row>
    <row r="910" spans="1:78" ht="12.75" customHeight="1" x14ac:dyDescent="0.2">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c r="AA910" s="61"/>
      <c r="AB910" s="61"/>
      <c r="AC910" s="61"/>
      <c r="AD910" s="61"/>
      <c r="AE910" s="61"/>
      <c r="AF910" s="61"/>
      <c r="AG910" s="61"/>
      <c r="AH910" s="107"/>
      <c r="AI910" s="61"/>
      <c r="AJ910" s="61"/>
      <c r="AK910" s="61"/>
      <c r="AL910" s="6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row>
    <row r="911" spans="1:78" ht="12.75" customHeight="1" x14ac:dyDescent="0.2">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c r="AA911" s="61"/>
      <c r="AB911" s="61"/>
      <c r="AC911" s="61"/>
      <c r="AD911" s="61"/>
      <c r="AE911" s="61"/>
      <c r="AF911" s="61"/>
      <c r="AG911" s="61"/>
      <c r="AH911" s="107"/>
      <c r="AI911" s="61"/>
      <c r="AJ911" s="61"/>
      <c r="AK911" s="61"/>
      <c r="AL911" s="6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row>
    <row r="912" spans="1:78" ht="12.75" customHeight="1" x14ac:dyDescent="0.2">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c r="AA912" s="61"/>
      <c r="AB912" s="61"/>
      <c r="AC912" s="61"/>
      <c r="AD912" s="61"/>
      <c r="AE912" s="61"/>
      <c r="AF912" s="61"/>
      <c r="AG912" s="61"/>
      <c r="AH912" s="107"/>
      <c r="AI912" s="61"/>
      <c r="AJ912" s="61"/>
      <c r="AK912" s="61"/>
      <c r="AL912" s="6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row>
    <row r="913" spans="1:78" ht="12.75" customHeight="1" x14ac:dyDescent="0.2">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c r="AA913" s="61"/>
      <c r="AB913" s="61"/>
      <c r="AC913" s="61"/>
      <c r="AD913" s="61"/>
      <c r="AE913" s="61"/>
      <c r="AF913" s="61"/>
      <c r="AG913" s="61"/>
      <c r="AH913" s="107"/>
      <c r="AI913" s="61"/>
      <c r="AJ913" s="61"/>
      <c r="AK913" s="61"/>
      <c r="AL913" s="6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row>
    <row r="914" spans="1:78" ht="12.75" customHeight="1" x14ac:dyDescent="0.2">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c r="AA914" s="61"/>
      <c r="AB914" s="61"/>
      <c r="AC914" s="61"/>
      <c r="AD914" s="61"/>
      <c r="AE914" s="61"/>
      <c r="AF914" s="61"/>
      <c r="AG914" s="61"/>
      <c r="AH914" s="107"/>
      <c r="AI914" s="61"/>
      <c r="AJ914" s="61"/>
      <c r="AK914" s="61"/>
      <c r="AL914" s="61"/>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row>
    <row r="915" spans="1:78" ht="12.75" customHeight="1" x14ac:dyDescent="0.2">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c r="AA915" s="61"/>
      <c r="AB915" s="61"/>
      <c r="AC915" s="61"/>
      <c r="AD915" s="61"/>
      <c r="AE915" s="61"/>
      <c r="AF915" s="61"/>
      <c r="AG915" s="61"/>
      <c r="AH915" s="107"/>
      <c r="AI915" s="61"/>
      <c r="AJ915" s="61"/>
      <c r="AK915" s="61"/>
      <c r="AL915" s="61"/>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row>
    <row r="916" spans="1:78" ht="12.75" customHeight="1" x14ac:dyDescent="0.2">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c r="AA916" s="61"/>
      <c r="AB916" s="61"/>
      <c r="AC916" s="61"/>
      <c r="AD916" s="61"/>
      <c r="AE916" s="61"/>
      <c r="AF916" s="61"/>
      <c r="AG916" s="61"/>
      <c r="AH916" s="107"/>
      <c r="AI916" s="61"/>
      <c r="AJ916" s="61"/>
      <c r="AK916" s="61"/>
      <c r="AL916" s="6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row>
    <row r="917" spans="1:78" ht="12.75" customHeight="1" x14ac:dyDescent="0.2">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c r="AA917" s="61"/>
      <c r="AB917" s="61"/>
      <c r="AC917" s="61"/>
      <c r="AD917" s="61"/>
      <c r="AE917" s="61"/>
      <c r="AF917" s="61"/>
      <c r="AG917" s="61"/>
      <c r="AH917" s="107"/>
      <c r="AI917" s="61"/>
      <c r="AJ917" s="61"/>
      <c r="AK917" s="61"/>
      <c r="AL917" s="6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row>
    <row r="918" spans="1:78" ht="12.75" customHeight="1" x14ac:dyDescent="0.2">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c r="AA918" s="61"/>
      <c r="AB918" s="61"/>
      <c r="AC918" s="61"/>
      <c r="AD918" s="61"/>
      <c r="AE918" s="61"/>
      <c r="AF918" s="61"/>
      <c r="AG918" s="61"/>
      <c r="AH918" s="107"/>
      <c r="AI918" s="61"/>
      <c r="AJ918" s="61"/>
      <c r="AK918" s="61"/>
      <c r="AL918" s="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row>
    <row r="919" spans="1:78" ht="12.75" customHeight="1" x14ac:dyDescent="0.2">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c r="AA919" s="61"/>
      <c r="AB919" s="61"/>
      <c r="AC919" s="61"/>
      <c r="AD919" s="61"/>
      <c r="AE919" s="61"/>
      <c r="AF919" s="61"/>
      <c r="AG919" s="61"/>
      <c r="AH919" s="107"/>
      <c r="AI919" s="61"/>
      <c r="AJ919" s="61"/>
      <c r="AK919" s="61"/>
      <c r="AL919" s="6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row>
    <row r="920" spans="1:78" ht="12.75" customHeight="1" x14ac:dyDescent="0.2">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c r="AA920" s="61"/>
      <c r="AB920" s="61"/>
      <c r="AC920" s="61"/>
      <c r="AD920" s="61"/>
      <c r="AE920" s="61"/>
      <c r="AF920" s="61"/>
      <c r="AG920" s="61"/>
      <c r="AH920" s="107"/>
      <c r="AI920" s="61"/>
      <c r="AJ920" s="61"/>
      <c r="AK920" s="61"/>
      <c r="AL920" s="6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row>
    <row r="921" spans="1:78" ht="12.75" customHeight="1" x14ac:dyDescent="0.2">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c r="AA921" s="61"/>
      <c r="AB921" s="61"/>
      <c r="AC921" s="61"/>
      <c r="AD921" s="61"/>
      <c r="AE921" s="61"/>
      <c r="AF921" s="61"/>
      <c r="AG921" s="61"/>
      <c r="AH921" s="107"/>
      <c r="AI921" s="61"/>
      <c r="AJ921" s="61"/>
      <c r="AK921" s="61"/>
      <c r="AL921" s="6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row>
    <row r="922" spans="1:78" ht="12.75" customHeight="1" x14ac:dyDescent="0.2">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c r="AA922" s="61"/>
      <c r="AB922" s="61"/>
      <c r="AC922" s="61"/>
      <c r="AD922" s="61"/>
      <c r="AE922" s="61"/>
      <c r="AF922" s="61"/>
      <c r="AG922" s="61"/>
      <c r="AH922" s="107"/>
      <c r="AI922" s="61"/>
      <c r="AJ922" s="61"/>
      <c r="AK922" s="61"/>
      <c r="AL922" s="6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row>
    <row r="923" spans="1:78" ht="12.75" customHeight="1" x14ac:dyDescent="0.2">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c r="AA923" s="61"/>
      <c r="AB923" s="61"/>
      <c r="AC923" s="61"/>
      <c r="AD923" s="61"/>
      <c r="AE923" s="61"/>
      <c r="AF923" s="61"/>
      <c r="AG923" s="61"/>
      <c r="AH923" s="107"/>
      <c r="AI923" s="61"/>
      <c r="AJ923" s="61"/>
      <c r="AK923" s="61"/>
      <c r="AL923" s="6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row>
    <row r="924" spans="1:78" ht="12.75" customHeight="1" x14ac:dyDescent="0.2">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c r="AA924" s="61"/>
      <c r="AB924" s="61"/>
      <c r="AC924" s="61"/>
      <c r="AD924" s="61"/>
      <c r="AE924" s="61"/>
      <c r="AF924" s="61"/>
      <c r="AG924" s="61"/>
      <c r="AH924" s="107"/>
      <c r="AI924" s="61"/>
      <c r="AJ924" s="61"/>
      <c r="AK924" s="61"/>
      <c r="AL924" s="6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row>
    <row r="925" spans="1:78" ht="12.75" customHeight="1" x14ac:dyDescent="0.2">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c r="AA925" s="61"/>
      <c r="AB925" s="61"/>
      <c r="AC925" s="61"/>
      <c r="AD925" s="61"/>
      <c r="AE925" s="61"/>
      <c r="AF925" s="61"/>
      <c r="AG925" s="61"/>
      <c r="AH925" s="107"/>
      <c r="AI925" s="61"/>
      <c r="AJ925" s="61"/>
      <c r="AK925" s="61"/>
      <c r="AL925" s="6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row>
    <row r="926" spans="1:78" ht="12.75" customHeight="1" x14ac:dyDescent="0.2">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c r="AA926" s="61"/>
      <c r="AB926" s="61"/>
      <c r="AC926" s="61"/>
      <c r="AD926" s="61"/>
      <c r="AE926" s="61"/>
      <c r="AF926" s="61"/>
      <c r="AG926" s="61"/>
      <c r="AH926" s="107"/>
      <c r="AI926" s="61"/>
      <c r="AJ926" s="61"/>
      <c r="AK926" s="61"/>
      <c r="AL926" s="61"/>
      <c r="AM926" s="61"/>
      <c r="AN926" s="61"/>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row>
    <row r="927" spans="1:78" ht="12.75" customHeight="1" x14ac:dyDescent="0.2">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c r="AD927" s="61"/>
      <c r="AE927" s="61"/>
      <c r="AF927" s="61"/>
      <c r="AG927" s="61"/>
      <c r="AH927" s="107"/>
      <c r="AI927" s="61"/>
      <c r="AJ927" s="61"/>
      <c r="AK927" s="61"/>
      <c r="AL927" s="61"/>
      <c r="AM927" s="61"/>
      <c r="AN927" s="61"/>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row>
    <row r="928" spans="1:78" ht="12.75" customHeight="1" x14ac:dyDescent="0.2">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c r="AD928" s="61"/>
      <c r="AE928" s="61"/>
      <c r="AF928" s="61"/>
      <c r="AG928" s="61"/>
      <c r="AH928" s="107"/>
      <c r="AI928" s="61"/>
      <c r="AJ928" s="61"/>
      <c r="AK928" s="61"/>
      <c r="AL928" s="61"/>
      <c r="AM928" s="61"/>
      <c r="AN928" s="61"/>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row>
    <row r="929" spans="1:78" ht="12.75" customHeight="1" x14ac:dyDescent="0.2">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c r="AD929" s="61"/>
      <c r="AE929" s="61"/>
      <c r="AF929" s="61"/>
      <c r="AG929" s="61"/>
      <c r="AH929" s="107"/>
      <c r="AI929" s="61"/>
      <c r="AJ929" s="61"/>
      <c r="AK929" s="61"/>
      <c r="AL929" s="61"/>
      <c r="AM929" s="61"/>
      <c r="AN929" s="61"/>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row>
    <row r="930" spans="1:78" ht="12.75" customHeight="1" x14ac:dyDescent="0.2">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c r="AD930" s="61"/>
      <c r="AE930" s="61"/>
      <c r="AF930" s="61"/>
      <c r="AG930" s="61"/>
      <c r="AH930" s="107"/>
      <c r="AI930" s="61"/>
      <c r="AJ930" s="61"/>
      <c r="AK930" s="61"/>
      <c r="AL930" s="61"/>
      <c r="AM930" s="61"/>
      <c r="AN930" s="61"/>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row>
    <row r="931" spans="1:78" ht="12.75" customHeight="1" x14ac:dyDescent="0.2">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c r="AD931" s="61"/>
      <c r="AE931" s="61"/>
      <c r="AF931" s="61"/>
      <c r="AG931" s="61"/>
      <c r="AH931" s="107"/>
      <c r="AI931" s="61"/>
      <c r="AJ931" s="61"/>
      <c r="AK931" s="61"/>
      <c r="AL931" s="61"/>
      <c r="AM931" s="61"/>
      <c r="AN931" s="61"/>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row>
    <row r="932" spans="1:78" ht="12.75" customHeight="1" x14ac:dyDescent="0.2">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c r="AD932" s="61"/>
      <c r="AE932" s="61"/>
      <c r="AF932" s="61"/>
      <c r="AG932" s="61"/>
      <c r="AH932" s="107"/>
      <c r="AI932" s="61"/>
      <c r="AJ932" s="61"/>
      <c r="AK932" s="61"/>
      <c r="AL932" s="61"/>
      <c r="AM932" s="61"/>
      <c r="AN932" s="61"/>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row>
    <row r="933" spans="1:78" ht="12.75" customHeight="1" x14ac:dyDescent="0.2">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c r="AD933" s="61"/>
      <c r="AE933" s="61"/>
      <c r="AF933" s="61"/>
      <c r="AG933" s="61"/>
      <c r="AH933" s="107"/>
      <c r="AI933" s="61"/>
      <c r="AJ933" s="61"/>
      <c r="AK933" s="61"/>
      <c r="AL933" s="61"/>
      <c r="AM933" s="61"/>
      <c r="AN933" s="61"/>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row>
    <row r="934" spans="1:78" ht="12.75" customHeight="1" x14ac:dyDescent="0.2">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c r="AD934" s="61"/>
      <c r="AE934" s="61"/>
      <c r="AF934" s="61"/>
      <c r="AG934" s="61"/>
      <c r="AH934" s="107"/>
      <c r="AI934" s="61"/>
      <c r="AJ934" s="61"/>
      <c r="AK934" s="61"/>
      <c r="AL934" s="61"/>
      <c r="AM934" s="61"/>
      <c r="AN934" s="61"/>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row>
    <row r="935" spans="1:78" ht="12.75" customHeight="1" x14ac:dyDescent="0.2">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c r="AD935" s="61"/>
      <c r="AE935" s="61"/>
      <c r="AF935" s="61"/>
      <c r="AG935" s="61"/>
      <c r="AH935" s="107"/>
      <c r="AI935" s="61"/>
      <c r="AJ935" s="61"/>
      <c r="AK935" s="61"/>
      <c r="AL935" s="6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row>
    <row r="936" spans="1:78" ht="12.75" customHeight="1" x14ac:dyDescent="0.2">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c r="AD936" s="61"/>
      <c r="AE936" s="61"/>
      <c r="AF936" s="61"/>
      <c r="AG936" s="61"/>
      <c r="AH936" s="107"/>
      <c r="AI936" s="61"/>
      <c r="AJ936" s="61"/>
      <c r="AK936" s="61"/>
      <c r="AL936" s="6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row>
    <row r="937" spans="1:78" ht="12.75" customHeight="1" x14ac:dyDescent="0.2">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c r="AD937" s="61"/>
      <c r="AE937" s="61"/>
      <c r="AF937" s="61"/>
      <c r="AG937" s="61"/>
      <c r="AH937" s="107"/>
      <c r="AI937" s="61"/>
      <c r="AJ937" s="61"/>
      <c r="AK937" s="61"/>
      <c r="AL937" s="6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row>
    <row r="938" spans="1:78" ht="12.75" customHeight="1" x14ac:dyDescent="0.2">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c r="AD938" s="61"/>
      <c r="AE938" s="61"/>
      <c r="AF938" s="61"/>
      <c r="AG938" s="61"/>
      <c r="AH938" s="107"/>
      <c r="AI938" s="61"/>
      <c r="AJ938" s="61"/>
      <c r="AK938" s="61"/>
      <c r="AL938" s="6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row>
    <row r="939" spans="1:78" ht="12.75" customHeight="1" x14ac:dyDescent="0.2">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c r="AD939" s="61"/>
      <c r="AE939" s="61"/>
      <c r="AF939" s="61"/>
      <c r="AG939" s="61"/>
      <c r="AH939" s="107"/>
      <c r="AI939" s="61"/>
      <c r="AJ939" s="61"/>
      <c r="AK939" s="61"/>
      <c r="AL939" s="6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row>
    <row r="940" spans="1:78" ht="12.75" customHeight="1" x14ac:dyDescent="0.2">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c r="AD940" s="61"/>
      <c r="AE940" s="61"/>
      <c r="AF940" s="61"/>
      <c r="AG940" s="61"/>
      <c r="AH940" s="107"/>
      <c r="AI940" s="61"/>
      <c r="AJ940" s="61"/>
      <c r="AK940" s="61"/>
      <c r="AL940" s="61"/>
      <c r="AM940" s="61"/>
      <c r="AN940" s="61"/>
      <c r="AO940" s="61"/>
      <c r="AP940" s="61"/>
      <c r="AQ940" s="61"/>
      <c r="AR940" s="61"/>
      <c r="AS940" s="61"/>
      <c r="AT940" s="61"/>
      <c r="AU940" s="61"/>
      <c r="AV940" s="61"/>
      <c r="AW940" s="61"/>
      <c r="AX940" s="61"/>
      <c r="AY940" s="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row>
    <row r="941" spans="1:78" ht="12.75" customHeight="1" x14ac:dyDescent="0.2">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c r="AD941" s="61"/>
      <c r="AE941" s="61"/>
      <c r="AF941" s="61"/>
      <c r="AG941" s="61"/>
      <c r="AH941" s="107"/>
      <c r="AI941" s="61"/>
      <c r="AJ941" s="61"/>
      <c r="AK941" s="61"/>
      <c r="AL941" s="61"/>
      <c r="AM941" s="61"/>
      <c r="AN941" s="61"/>
      <c r="AO941" s="61"/>
      <c r="AP941" s="61"/>
      <c r="AQ941" s="61"/>
      <c r="AR941" s="61"/>
      <c r="AS941" s="61"/>
      <c r="AT941" s="61"/>
      <c r="AU941" s="61"/>
      <c r="AV941" s="61"/>
      <c r="AW941" s="61"/>
      <c r="AX941" s="61"/>
      <c r="AY941" s="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row>
    <row r="942" spans="1:78" ht="12.75" customHeight="1" x14ac:dyDescent="0.2">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c r="AD942" s="61"/>
      <c r="AE942" s="61"/>
      <c r="AF942" s="61"/>
      <c r="AG942" s="61"/>
      <c r="AH942" s="107"/>
      <c r="AI942" s="61"/>
      <c r="AJ942" s="61"/>
      <c r="AK942" s="61"/>
      <c r="AL942" s="61"/>
      <c r="AM942" s="61"/>
      <c r="AN942" s="61"/>
      <c r="AO942" s="61"/>
      <c r="AP942" s="61"/>
      <c r="AQ942" s="61"/>
      <c r="AR942" s="61"/>
      <c r="AS942" s="61"/>
      <c r="AT942" s="61"/>
      <c r="AU942" s="61"/>
      <c r="AV942" s="61"/>
      <c r="AW942" s="61"/>
      <c r="AX942" s="61"/>
      <c r="AY942" s="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row>
    <row r="943" spans="1:78" ht="12.75" customHeight="1" x14ac:dyDescent="0.2">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c r="AD943" s="61"/>
      <c r="AE943" s="61"/>
      <c r="AF943" s="61"/>
      <c r="AG943" s="61"/>
      <c r="AH943" s="107"/>
      <c r="AI943" s="61"/>
      <c r="AJ943" s="61"/>
      <c r="AK943" s="61"/>
      <c r="AL943" s="61"/>
      <c r="AM943" s="61"/>
      <c r="AN943" s="61"/>
      <c r="AO943" s="61"/>
      <c r="AP943" s="61"/>
      <c r="AQ943" s="61"/>
      <c r="AR943" s="61"/>
      <c r="AS943" s="61"/>
      <c r="AT943" s="61"/>
      <c r="AU943" s="61"/>
      <c r="AV943" s="61"/>
      <c r="AW943" s="61"/>
      <c r="AX943" s="61"/>
      <c r="AY943" s="6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row>
    <row r="944" spans="1:78" ht="12.75" customHeight="1" x14ac:dyDescent="0.2">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c r="AD944" s="61"/>
      <c r="AE944" s="61"/>
      <c r="AF944" s="61"/>
      <c r="AG944" s="61"/>
      <c r="AH944" s="107"/>
      <c r="AI944" s="61"/>
      <c r="AJ944" s="61"/>
      <c r="AK944" s="61"/>
      <c r="AL944" s="61"/>
      <c r="AM944" s="61"/>
      <c r="AN944" s="61"/>
      <c r="AO944" s="61"/>
      <c r="AP944" s="61"/>
      <c r="AQ944" s="61"/>
      <c r="AR944" s="61"/>
      <c r="AS944" s="61"/>
      <c r="AT944" s="61"/>
      <c r="AU944" s="61"/>
      <c r="AV944" s="61"/>
      <c r="AW944" s="61"/>
      <c r="AX944" s="61"/>
      <c r="AY944" s="6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row>
    <row r="945" spans="1:78" ht="12.75" customHeight="1" x14ac:dyDescent="0.2">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c r="AC945" s="61"/>
      <c r="AD945" s="61"/>
      <c r="AE945" s="61"/>
      <c r="AF945" s="61"/>
      <c r="AG945" s="61"/>
      <c r="AH945" s="107"/>
      <c r="AI945" s="61"/>
      <c r="AJ945" s="61"/>
      <c r="AK945" s="61"/>
      <c r="AL945" s="61"/>
      <c r="AM945" s="61"/>
      <c r="AN945" s="61"/>
      <c r="AO945" s="61"/>
      <c r="AP945" s="61"/>
      <c r="AQ945" s="61"/>
      <c r="AR945" s="61"/>
      <c r="AS945" s="61"/>
      <c r="AT945" s="61"/>
      <c r="AU945" s="61"/>
      <c r="AV945" s="61"/>
      <c r="AW945" s="61"/>
      <c r="AX945" s="61"/>
      <c r="AY945" s="6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row>
    <row r="946" spans="1:78" ht="12.75" customHeight="1" x14ac:dyDescent="0.2">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c r="AC946" s="61"/>
      <c r="AD946" s="61"/>
      <c r="AE946" s="61"/>
      <c r="AF946" s="61"/>
      <c r="AG946" s="61"/>
      <c r="AH946" s="107"/>
      <c r="AI946" s="61"/>
      <c r="AJ946" s="61"/>
      <c r="AK946" s="61"/>
      <c r="AL946" s="61"/>
      <c r="AM946" s="61"/>
      <c r="AN946" s="61"/>
      <c r="AO946" s="61"/>
      <c r="AP946" s="61"/>
      <c r="AQ946" s="61"/>
      <c r="AR946" s="61"/>
      <c r="AS946" s="61"/>
      <c r="AT946" s="61"/>
      <c r="AU946" s="61"/>
      <c r="AV946" s="61"/>
      <c r="AW946" s="61"/>
      <c r="AX946" s="61"/>
      <c r="AY946" s="6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row>
    <row r="947" spans="1:78" ht="12.75" customHeight="1" x14ac:dyDescent="0.2">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c r="AG947" s="61"/>
      <c r="AH947" s="107"/>
      <c r="AI947" s="61"/>
      <c r="AJ947" s="61"/>
      <c r="AK947" s="61"/>
      <c r="AL947" s="61"/>
      <c r="AM947" s="61"/>
      <c r="AN947" s="61"/>
      <c r="AO947" s="61"/>
      <c r="AP947" s="61"/>
      <c r="AQ947" s="61"/>
      <c r="AR947" s="61"/>
      <c r="AS947" s="61"/>
      <c r="AT947" s="61"/>
      <c r="AU947" s="61"/>
      <c r="AV947" s="61"/>
      <c r="AW947" s="61"/>
      <c r="AX947" s="61"/>
      <c r="AY947" s="6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row>
    <row r="948" spans="1:78" ht="12.75" customHeight="1" x14ac:dyDescent="0.2">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c r="AC948" s="61"/>
      <c r="AD948" s="61"/>
      <c r="AE948" s="61"/>
      <c r="AF948" s="61"/>
      <c r="AG948" s="61"/>
      <c r="AH948" s="107"/>
      <c r="AI948" s="61"/>
      <c r="AJ948" s="61"/>
      <c r="AK948" s="61"/>
      <c r="AL948" s="61"/>
      <c r="AM948" s="61"/>
      <c r="AN948" s="61"/>
      <c r="AO948" s="61"/>
      <c r="AP948" s="61"/>
      <c r="AQ948" s="61"/>
      <c r="AR948" s="61"/>
      <c r="AS948" s="61"/>
      <c r="AT948" s="61"/>
      <c r="AU948" s="61"/>
      <c r="AV948" s="61"/>
      <c r="AW948" s="61"/>
      <c r="AX948" s="61"/>
      <c r="AY948" s="6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row>
    <row r="949" spans="1:78" ht="12.75" customHeight="1" x14ac:dyDescent="0.2">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c r="AC949" s="61"/>
      <c r="AD949" s="61"/>
      <c r="AE949" s="61"/>
      <c r="AF949" s="61"/>
      <c r="AG949" s="61"/>
      <c r="AH949" s="107"/>
      <c r="AI949" s="61"/>
      <c r="AJ949" s="61"/>
      <c r="AK949" s="61"/>
      <c r="AL949" s="61"/>
      <c r="AM949" s="61"/>
      <c r="AN949" s="61"/>
      <c r="AO949" s="61"/>
      <c r="AP949" s="61"/>
      <c r="AQ949" s="61"/>
      <c r="AR949" s="61"/>
      <c r="AS949" s="61"/>
      <c r="AT949" s="61"/>
      <c r="AU949" s="61"/>
      <c r="AV949" s="61"/>
      <c r="AW949" s="61"/>
      <c r="AX949" s="61"/>
      <c r="AY949" s="6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row>
    <row r="950" spans="1:78" ht="12.75" customHeight="1" x14ac:dyDescent="0.2">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c r="AC950" s="61"/>
      <c r="AD950" s="61"/>
      <c r="AE950" s="61"/>
      <c r="AF950" s="61"/>
      <c r="AG950" s="61"/>
      <c r="AH950" s="107"/>
      <c r="AI950" s="61"/>
      <c r="AJ950" s="61"/>
      <c r="AK950" s="61"/>
      <c r="AL950" s="61"/>
      <c r="AM950" s="61"/>
      <c r="AN950" s="61"/>
      <c r="AO950" s="61"/>
      <c r="AP950" s="61"/>
      <c r="AQ950" s="61"/>
      <c r="AR950" s="61"/>
      <c r="AS950" s="61"/>
      <c r="AT950" s="61"/>
      <c r="AU950" s="61"/>
      <c r="AV950" s="61"/>
      <c r="AW950" s="61"/>
      <c r="AX950" s="61"/>
      <c r="AY950" s="61"/>
      <c r="AZ950" s="61"/>
      <c r="BA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row>
    <row r="951" spans="1:78" ht="12.75" customHeight="1" x14ac:dyDescent="0.2">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c r="AC951" s="61"/>
      <c r="AD951" s="61"/>
      <c r="AE951" s="61"/>
      <c r="AF951" s="61"/>
      <c r="AG951" s="61"/>
      <c r="AH951" s="107"/>
      <c r="AI951" s="61"/>
      <c r="AJ951" s="61"/>
      <c r="AK951" s="61"/>
      <c r="AL951" s="61"/>
      <c r="AM951" s="61"/>
      <c r="AN951" s="61"/>
      <c r="AO951" s="61"/>
      <c r="AP951" s="61"/>
      <c r="AQ951" s="61"/>
      <c r="AR951" s="61"/>
      <c r="AS951" s="61"/>
      <c r="AT951" s="61"/>
      <c r="AU951" s="61"/>
      <c r="AV951" s="61"/>
      <c r="AW951" s="61"/>
      <c r="AX951" s="61"/>
      <c r="AY951" s="61"/>
      <c r="AZ951" s="61"/>
      <c r="BA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row>
    <row r="952" spans="1:78" ht="12.75" customHeight="1" x14ac:dyDescent="0.2">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107"/>
      <c r="AI952" s="61"/>
      <c r="AJ952" s="61"/>
      <c r="AK952" s="61"/>
      <c r="AL952" s="61"/>
      <c r="AM952" s="61"/>
      <c r="AN952" s="61"/>
      <c r="AO952" s="61"/>
      <c r="AP952" s="61"/>
      <c r="AQ952" s="61"/>
      <c r="AR952" s="61"/>
      <c r="AS952" s="61"/>
      <c r="AT952" s="61"/>
      <c r="AU952" s="61"/>
      <c r="AV952" s="61"/>
      <c r="AW952" s="61"/>
      <c r="AX952" s="61"/>
      <c r="AY952" s="61"/>
      <c r="AZ952" s="61"/>
      <c r="BA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row>
    <row r="953" spans="1:78" ht="12.75" customHeight="1" x14ac:dyDescent="0.2">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c r="AC953" s="61"/>
      <c r="AD953" s="61"/>
      <c r="AE953" s="61"/>
      <c r="AF953" s="61"/>
      <c r="AG953" s="61"/>
      <c r="AH953" s="107"/>
      <c r="AI953" s="61"/>
      <c r="AJ953" s="61"/>
      <c r="AK953" s="61"/>
      <c r="AL953" s="61"/>
      <c r="AM953" s="61"/>
      <c r="AN953" s="61"/>
      <c r="AO953" s="61"/>
      <c r="AP953" s="61"/>
      <c r="AQ953" s="61"/>
      <c r="AR953" s="61"/>
      <c r="AS953" s="61"/>
      <c r="AT953" s="61"/>
      <c r="AU953" s="61"/>
      <c r="AV953" s="61"/>
      <c r="AW953" s="61"/>
      <c r="AX953" s="61"/>
      <c r="AY953" s="61"/>
      <c r="AZ953" s="61"/>
      <c r="BA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row>
    <row r="954" spans="1:78" ht="12.75" customHeight="1" x14ac:dyDescent="0.2">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c r="AC954" s="61"/>
      <c r="AD954" s="61"/>
      <c r="AE954" s="61"/>
      <c r="AF954" s="61"/>
      <c r="AG954" s="61"/>
      <c r="AH954" s="107"/>
      <c r="AI954" s="61"/>
      <c r="AJ954" s="61"/>
      <c r="AK954" s="61"/>
      <c r="AL954" s="61"/>
      <c r="AM954" s="61"/>
      <c r="AN954" s="61"/>
      <c r="AO954" s="61"/>
      <c r="AP954" s="61"/>
      <c r="AQ954" s="61"/>
      <c r="AR954" s="61"/>
      <c r="AS954" s="61"/>
      <c r="AT954" s="61"/>
      <c r="AU954" s="61"/>
      <c r="AV954" s="61"/>
      <c r="AW954" s="61"/>
      <c r="AX954" s="61"/>
      <c r="AY954" s="61"/>
      <c r="AZ954" s="61"/>
      <c r="BA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row>
    <row r="955" spans="1:78" ht="12.75" customHeight="1" x14ac:dyDescent="0.2">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c r="AG955" s="61"/>
      <c r="AH955" s="107"/>
      <c r="AI955" s="61"/>
      <c r="AJ955" s="61"/>
      <c r="AK955" s="61"/>
      <c r="AL955" s="61"/>
      <c r="AM955" s="61"/>
      <c r="AN955" s="61"/>
      <c r="AO955" s="61"/>
      <c r="AP955" s="61"/>
      <c r="AQ955" s="61"/>
      <c r="AR955" s="61"/>
      <c r="AS955" s="6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row>
    <row r="956" spans="1:78" ht="12.75" customHeight="1" x14ac:dyDescent="0.2">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c r="AC956" s="61"/>
      <c r="AD956" s="61"/>
      <c r="AE956" s="61"/>
      <c r="AF956" s="61"/>
      <c r="AG956" s="61"/>
      <c r="AH956" s="107"/>
      <c r="AI956" s="61"/>
      <c r="AJ956" s="61"/>
      <c r="AK956" s="61"/>
      <c r="AL956" s="61"/>
      <c r="AM956" s="61"/>
      <c r="AN956" s="61"/>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row>
    <row r="957" spans="1:78" ht="12.75" customHeight="1" x14ac:dyDescent="0.2">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107"/>
      <c r="AI957" s="61"/>
      <c r="AJ957" s="61"/>
      <c r="AK957" s="61"/>
      <c r="AL957" s="61"/>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row>
    <row r="958" spans="1:78" ht="12.75" customHeight="1" x14ac:dyDescent="0.2">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c r="AC958" s="61"/>
      <c r="AD958" s="61"/>
      <c r="AE958" s="61"/>
      <c r="AF958" s="61"/>
      <c r="AG958" s="61"/>
      <c r="AH958" s="107"/>
      <c r="AI958" s="61"/>
      <c r="AJ958" s="61"/>
      <c r="AK958" s="61"/>
      <c r="AL958" s="61"/>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row>
    <row r="959" spans="1:78" ht="12.75" customHeight="1" x14ac:dyDescent="0.2">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c r="AC959" s="61"/>
      <c r="AD959" s="61"/>
      <c r="AE959" s="61"/>
      <c r="AF959" s="61"/>
      <c r="AG959" s="61"/>
      <c r="AH959" s="107"/>
      <c r="AI959" s="61"/>
      <c r="AJ959" s="61"/>
      <c r="AK959" s="61"/>
      <c r="AL959" s="61"/>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row>
    <row r="960" spans="1:78" ht="12.75" customHeight="1" x14ac:dyDescent="0.2">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c r="AC960" s="61"/>
      <c r="AD960" s="61"/>
      <c r="AE960" s="61"/>
      <c r="AF960" s="61"/>
      <c r="AG960" s="61"/>
      <c r="AH960" s="107"/>
      <c r="AI960" s="61"/>
      <c r="AJ960" s="61"/>
      <c r="AK960" s="61"/>
      <c r="AL960" s="61"/>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row>
    <row r="961" spans="1:78" ht="12.75" customHeight="1" x14ac:dyDescent="0.2">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c r="AC961" s="61"/>
      <c r="AD961" s="61"/>
      <c r="AE961" s="61"/>
      <c r="AF961" s="61"/>
      <c r="AG961" s="61"/>
      <c r="AH961" s="107"/>
      <c r="AI961" s="61"/>
      <c r="AJ961" s="61"/>
      <c r="AK961" s="61"/>
      <c r="AL961" s="61"/>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row>
    <row r="962" spans="1:78" ht="12.75" customHeight="1" x14ac:dyDescent="0.2">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c r="AC962" s="61"/>
      <c r="AD962" s="61"/>
      <c r="AE962" s="61"/>
      <c r="AF962" s="61"/>
      <c r="AG962" s="61"/>
      <c r="AH962" s="107"/>
      <c r="AI962" s="61"/>
      <c r="AJ962" s="61"/>
      <c r="AK962" s="61"/>
      <c r="AL962" s="61"/>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row>
    <row r="963" spans="1:78" ht="12.75" customHeight="1" x14ac:dyDescent="0.2">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c r="AC963" s="61"/>
      <c r="AD963" s="61"/>
      <c r="AE963" s="61"/>
      <c r="AF963" s="61"/>
      <c r="AG963" s="61"/>
      <c r="AH963" s="107"/>
      <c r="AI963" s="61"/>
      <c r="AJ963" s="61"/>
      <c r="AK963" s="61"/>
      <c r="AL963" s="61"/>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row>
    <row r="964" spans="1:78" ht="12.75" customHeight="1" x14ac:dyDescent="0.2">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c r="AC964" s="61"/>
      <c r="AD964" s="61"/>
      <c r="AE964" s="61"/>
      <c r="AF964" s="61"/>
      <c r="AG964" s="61"/>
      <c r="AH964" s="107"/>
      <c r="AI964" s="61"/>
      <c r="AJ964" s="61"/>
      <c r="AK964" s="61"/>
      <c r="AL964" s="61"/>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row>
    <row r="965" spans="1:78" ht="12.75" customHeight="1" x14ac:dyDescent="0.2">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107"/>
      <c r="AI965" s="61"/>
      <c r="AJ965" s="61"/>
      <c r="AK965" s="61"/>
      <c r="AL965" s="61"/>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row>
    <row r="966" spans="1:78" ht="12.75" customHeight="1" x14ac:dyDescent="0.2">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c r="AG966" s="61"/>
      <c r="AH966" s="107"/>
      <c r="AI966" s="61"/>
      <c r="AJ966" s="61"/>
      <c r="AK966" s="61"/>
      <c r="AL966" s="61"/>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row>
    <row r="967" spans="1:78" ht="12.75" customHeight="1" x14ac:dyDescent="0.2">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c r="AA967" s="61"/>
      <c r="AB967" s="61"/>
      <c r="AC967" s="61"/>
      <c r="AD967" s="61"/>
      <c r="AE967" s="61"/>
      <c r="AF967" s="61"/>
      <c r="AG967" s="61"/>
      <c r="AH967" s="107"/>
      <c r="AI967" s="61"/>
      <c r="AJ967" s="61"/>
      <c r="AK967" s="61"/>
      <c r="AL967" s="61"/>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row>
    <row r="968" spans="1:78" ht="12.75" customHeight="1" x14ac:dyDescent="0.2">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c r="AA968" s="61"/>
      <c r="AB968" s="61"/>
      <c r="AC968" s="61"/>
      <c r="AD968" s="61"/>
      <c r="AE968" s="61"/>
      <c r="AF968" s="61"/>
      <c r="AG968" s="61"/>
      <c r="AH968" s="107"/>
      <c r="AI968" s="61"/>
      <c r="AJ968" s="61"/>
      <c r="AK968" s="61"/>
      <c r="AL968" s="61"/>
      <c r="AM968" s="61"/>
      <c r="AN968" s="61"/>
      <c r="AO968" s="61"/>
      <c r="AP968" s="61"/>
      <c r="AQ968" s="61"/>
      <c r="AR968" s="61"/>
      <c r="AS968" s="61"/>
      <c r="AT968" s="61"/>
      <c r="AU968" s="61"/>
      <c r="AV968" s="61"/>
      <c r="AW968" s="61"/>
      <c r="AX968" s="61"/>
      <c r="AY968" s="61"/>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row>
    <row r="969" spans="1:78" ht="12.75" customHeight="1" x14ac:dyDescent="0.2">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c r="AA969" s="61"/>
      <c r="AB969" s="61"/>
      <c r="AC969" s="61"/>
      <c r="AD969" s="61"/>
      <c r="AE969" s="61"/>
      <c r="AF969" s="61"/>
      <c r="AG969" s="61"/>
      <c r="AH969" s="107"/>
      <c r="AI969" s="61"/>
      <c r="AJ969" s="61"/>
      <c r="AK969" s="61"/>
      <c r="AL969" s="61"/>
      <c r="AM969" s="61"/>
      <c r="AN969" s="61"/>
      <c r="AO969" s="61"/>
      <c r="AP969" s="61"/>
      <c r="AQ969" s="61"/>
      <c r="AR969" s="61"/>
      <c r="AS969" s="61"/>
      <c r="AT969" s="61"/>
      <c r="AU969" s="61"/>
      <c r="AV969" s="61"/>
      <c r="AW969" s="61"/>
      <c r="AX969" s="61"/>
      <c r="AY969" s="61"/>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row>
    <row r="970" spans="1:78" ht="12.75" customHeight="1" x14ac:dyDescent="0.2">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c r="AA970" s="61"/>
      <c r="AB970" s="61"/>
      <c r="AC970" s="61"/>
      <c r="AD970" s="61"/>
      <c r="AE970" s="61"/>
      <c r="AF970" s="61"/>
      <c r="AG970" s="61"/>
      <c r="AH970" s="107"/>
      <c r="AI970" s="61"/>
      <c r="AJ970" s="61"/>
      <c r="AK970" s="61"/>
      <c r="AL970" s="61"/>
      <c r="AM970" s="61"/>
      <c r="AN970" s="61"/>
      <c r="AO970" s="61"/>
      <c r="AP970" s="61"/>
      <c r="AQ970" s="61"/>
      <c r="AR970" s="61"/>
      <c r="AS970" s="61"/>
      <c r="AT970" s="61"/>
      <c r="AU970" s="61"/>
      <c r="AV970" s="61"/>
      <c r="AW970" s="61"/>
      <c r="AX970" s="61"/>
      <c r="AY970" s="61"/>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row>
    <row r="971" spans="1:78" ht="12.75" customHeight="1" x14ac:dyDescent="0.2">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c r="AA971" s="61"/>
      <c r="AB971" s="61"/>
      <c r="AC971" s="61"/>
      <c r="AD971" s="61"/>
      <c r="AE971" s="61"/>
      <c r="AF971" s="61"/>
      <c r="AG971" s="61"/>
      <c r="AH971" s="107"/>
      <c r="AI971" s="61"/>
      <c r="AJ971" s="61"/>
      <c r="AK971" s="61"/>
      <c r="AL971" s="61"/>
      <c r="AM971" s="61"/>
      <c r="AN971" s="61"/>
      <c r="AO971" s="61"/>
      <c r="AP971" s="61"/>
      <c r="AQ971" s="61"/>
      <c r="AR971" s="61"/>
      <c r="AS971" s="61"/>
      <c r="AT971" s="61"/>
      <c r="AU971" s="61"/>
      <c r="AV971" s="61"/>
      <c r="AW971" s="61"/>
      <c r="AX971" s="61"/>
      <c r="AY971" s="61"/>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row>
    <row r="972" spans="1:78" ht="12.75" customHeight="1" x14ac:dyDescent="0.2">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c r="AB972" s="61"/>
      <c r="AC972" s="61"/>
      <c r="AD972" s="61"/>
      <c r="AE972" s="61"/>
      <c r="AF972" s="61"/>
      <c r="AG972" s="61"/>
      <c r="AH972" s="107"/>
      <c r="AI972" s="61"/>
      <c r="AJ972" s="61"/>
      <c r="AK972" s="61"/>
      <c r="AL972" s="61"/>
      <c r="AM972" s="61"/>
      <c r="AN972" s="61"/>
      <c r="AO972" s="61"/>
      <c r="AP972" s="61"/>
      <c r="AQ972" s="61"/>
      <c r="AR972" s="61"/>
      <c r="AS972" s="61"/>
      <c r="AT972" s="61"/>
      <c r="AU972" s="61"/>
      <c r="AV972" s="61"/>
      <c r="AW972" s="61"/>
      <c r="AX972" s="61"/>
      <c r="AY972" s="61"/>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row>
    <row r="973" spans="1:78" ht="12.75" customHeight="1" x14ac:dyDescent="0.2">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c r="AA973" s="61"/>
      <c r="AB973" s="61"/>
      <c r="AC973" s="61"/>
      <c r="AD973" s="61"/>
      <c r="AE973" s="61"/>
      <c r="AF973" s="61"/>
      <c r="AG973" s="61"/>
      <c r="AH973" s="107"/>
      <c r="AI973" s="61"/>
      <c r="AJ973" s="61"/>
      <c r="AK973" s="61"/>
      <c r="AL973" s="61"/>
      <c r="AM973" s="61"/>
      <c r="AN973" s="61"/>
      <c r="AO973" s="61"/>
      <c r="AP973" s="61"/>
      <c r="AQ973" s="61"/>
      <c r="AR973" s="61"/>
      <c r="AS973" s="61"/>
      <c r="AT973" s="61"/>
      <c r="AU973" s="61"/>
      <c r="AV973" s="61"/>
      <c r="AW973" s="61"/>
      <c r="AX973" s="61"/>
      <c r="AY973" s="61"/>
      <c r="AZ973" s="61"/>
      <c r="BA973" s="61"/>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row>
    <row r="974" spans="1:78" ht="12.75" customHeight="1" x14ac:dyDescent="0.2">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c r="AB974" s="61"/>
      <c r="AC974" s="61"/>
      <c r="AD974" s="61"/>
      <c r="AE974" s="61"/>
      <c r="AF974" s="61"/>
      <c r="AG974" s="61"/>
      <c r="AH974" s="107"/>
      <c r="AI974" s="61"/>
      <c r="AJ974" s="61"/>
      <c r="AK974" s="61"/>
      <c r="AL974" s="61"/>
      <c r="AM974" s="61"/>
      <c r="AN974" s="61"/>
      <c r="AO974" s="61"/>
      <c r="AP974" s="61"/>
      <c r="AQ974" s="61"/>
      <c r="AR974" s="61"/>
      <c r="AS974" s="61"/>
      <c r="AT974" s="61"/>
      <c r="AU974" s="61"/>
      <c r="AV974" s="61"/>
      <c r="AW974" s="61"/>
      <c r="AX974" s="61"/>
      <c r="AY974" s="61"/>
      <c r="AZ974" s="61"/>
      <c r="BA974" s="61"/>
      <c r="BB974" s="61"/>
      <c r="BC974" s="61"/>
      <c r="BD974" s="61"/>
      <c r="BE974" s="61"/>
      <c r="BF974" s="61"/>
      <c r="BG974" s="61"/>
      <c r="BH974" s="61"/>
      <c r="BI974" s="61"/>
      <c r="BJ974" s="61"/>
      <c r="BK974" s="61"/>
      <c r="BL974" s="61"/>
      <c r="BM974" s="61"/>
      <c r="BN974" s="61"/>
      <c r="BO974" s="61"/>
      <c r="BP974" s="61"/>
      <c r="BQ974" s="61"/>
      <c r="BR974" s="61"/>
      <c r="BS974" s="61"/>
      <c r="BT974" s="61"/>
      <c r="BU974" s="61"/>
      <c r="BV974" s="61"/>
      <c r="BW974" s="61"/>
      <c r="BX974" s="61"/>
      <c r="BY974" s="61"/>
      <c r="BZ974" s="61"/>
    </row>
    <row r="975" spans="1:78" ht="12.75" customHeight="1" x14ac:dyDescent="0.2">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c r="AA975" s="61"/>
      <c r="AB975" s="61"/>
      <c r="AC975" s="61"/>
      <c r="AD975" s="61"/>
      <c r="AE975" s="61"/>
      <c r="AF975" s="61"/>
      <c r="AG975" s="61"/>
      <c r="AH975" s="107"/>
      <c r="AI975" s="61"/>
      <c r="AJ975" s="61"/>
      <c r="AK975" s="61"/>
      <c r="AL975" s="61"/>
      <c r="AM975" s="61"/>
      <c r="AN975" s="61"/>
      <c r="AO975" s="61"/>
      <c r="AP975" s="61"/>
      <c r="AQ975" s="61"/>
      <c r="AR975" s="61"/>
      <c r="AS975" s="61"/>
      <c r="AT975" s="61"/>
      <c r="AU975" s="61"/>
      <c r="AV975" s="61"/>
      <c r="AW975" s="61"/>
      <c r="AX975" s="61"/>
      <c r="AY975" s="61"/>
      <c r="AZ975" s="61"/>
      <c r="BA975" s="61"/>
      <c r="BB975" s="61"/>
      <c r="BC975" s="61"/>
      <c r="BD975" s="61"/>
      <c r="BE975" s="61"/>
      <c r="BF975" s="61"/>
      <c r="BG975" s="61"/>
      <c r="BH975" s="61"/>
      <c r="BI975" s="61"/>
      <c r="BJ975" s="61"/>
      <c r="BK975" s="61"/>
      <c r="BL975" s="61"/>
      <c r="BM975" s="61"/>
      <c r="BN975" s="61"/>
      <c r="BO975" s="61"/>
      <c r="BP975" s="61"/>
      <c r="BQ975" s="61"/>
      <c r="BR975" s="61"/>
      <c r="BS975" s="61"/>
      <c r="BT975" s="61"/>
      <c r="BU975" s="61"/>
      <c r="BV975" s="61"/>
      <c r="BW975" s="61"/>
      <c r="BX975" s="61"/>
      <c r="BY975" s="61"/>
      <c r="BZ975" s="61"/>
    </row>
    <row r="976" spans="1:78" ht="12.75" customHeight="1" x14ac:dyDescent="0.2">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c r="AA976" s="61"/>
      <c r="AB976" s="61"/>
      <c r="AC976" s="61"/>
      <c r="AD976" s="61"/>
      <c r="AE976" s="61"/>
      <c r="AF976" s="61"/>
      <c r="AG976" s="61"/>
      <c r="AH976" s="107"/>
      <c r="AI976" s="61"/>
      <c r="AJ976" s="61"/>
      <c r="AK976" s="61"/>
      <c r="AL976" s="61"/>
      <c r="AM976" s="61"/>
      <c r="AN976" s="61"/>
      <c r="AO976" s="61"/>
      <c r="AP976" s="61"/>
      <c r="AQ976" s="61"/>
      <c r="AR976" s="61"/>
      <c r="AS976" s="61"/>
      <c r="AT976" s="61"/>
      <c r="AU976" s="61"/>
      <c r="AV976" s="61"/>
      <c r="AW976" s="61"/>
      <c r="AX976" s="61"/>
      <c r="AY976" s="61"/>
      <c r="AZ976" s="61"/>
      <c r="BA976" s="61"/>
      <c r="BB976" s="61"/>
      <c r="BC976" s="61"/>
      <c r="BD976" s="61"/>
      <c r="BE976" s="61"/>
      <c r="BF976" s="61"/>
      <c r="BG976" s="61"/>
      <c r="BH976" s="61"/>
      <c r="BI976" s="61"/>
      <c r="BJ976" s="61"/>
      <c r="BK976" s="61"/>
      <c r="BL976" s="61"/>
      <c r="BM976" s="61"/>
      <c r="BN976" s="61"/>
      <c r="BO976" s="61"/>
      <c r="BP976" s="61"/>
      <c r="BQ976" s="61"/>
      <c r="BR976" s="61"/>
      <c r="BS976" s="61"/>
      <c r="BT976" s="61"/>
      <c r="BU976" s="61"/>
      <c r="BV976" s="61"/>
      <c r="BW976" s="61"/>
      <c r="BX976" s="61"/>
      <c r="BY976" s="61"/>
      <c r="BZ976" s="61"/>
    </row>
    <row r="977" spans="1:78" ht="12.75" customHeight="1" x14ac:dyDescent="0.2">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c r="AA977" s="61"/>
      <c r="AB977" s="61"/>
      <c r="AC977" s="61"/>
      <c r="AD977" s="61"/>
      <c r="AE977" s="61"/>
      <c r="AF977" s="61"/>
      <c r="AG977" s="61"/>
      <c r="AH977" s="107"/>
      <c r="AI977" s="61"/>
      <c r="AJ977" s="61"/>
      <c r="AK977" s="61"/>
      <c r="AL977" s="61"/>
      <c r="AM977" s="61"/>
      <c r="AN977" s="61"/>
      <c r="AO977" s="61"/>
      <c r="AP977" s="61"/>
      <c r="AQ977" s="61"/>
      <c r="AR977" s="61"/>
      <c r="AS977" s="61"/>
      <c r="AT977" s="61"/>
      <c r="AU977" s="61"/>
      <c r="AV977" s="61"/>
      <c r="AW977" s="61"/>
      <c r="AX977" s="61"/>
      <c r="AY977" s="61"/>
      <c r="AZ977" s="61"/>
      <c r="BA977" s="61"/>
      <c r="BB977" s="61"/>
      <c r="BC977" s="61"/>
      <c r="BD977" s="61"/>
      <c r="BE977" s="61"/>
      <c r="BF977" s="61"/>
      <c r="BG977" s="61"/>
      <c r="BH977" s="61"/>
      <c r="BI977" s="61"/>
      <c r="BJ977" s="61"/>
      <c r="BK977" s="61"/>
      <c r="BL977" s="61"/>
      <c r="BM977" s="61"/>
      <c r="BN977" s="61"/>
      <c r="BO977" s="61"/>
      <c r="BP977" s="61"/>
      <c r="BQ977" s="61"/>
      <c r="BR977" s="61"/>
      <c r="BS977" s="61"/>
      <c r="BT977" s="61"/>
      <c r="BU977" s="61"/>
      <c r="BV977" s="61"/>
      <c r="BW977" s="61"/>
      <c r="BX977" s="61"/>
      <c r="BY977" s="61"/>
      <c r="BZ977" s="61"/>
    </row>
    <row r="978" spans="1:78" ht="12.75" customHeight="1" x14ac:dyDescent="0.2">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c r="AA978" s="61"/>
      <c r="AB978" s="61"/>
      <c r="AC978" s="61"/>
      <c r="AD978" s="61"/>
      <c r="AE978" s="61"/>
      <c r="AF978" s="61"/>
      <c r="AG978" s="61"/>
      <c r="AH978" s="107"/>
      <c r="AI978" s="61"/>
      <c r="AJ978" s="61"/>
      <c r="AK978" s="61"/>
      <c r="AL978" s="61"/>
      <c r="AM978" s="61"/>
      <c r="AN978" s="61"/>
      <c r="AO978" s="61"/>
      <c r="AP978" s="61"/>
      <c r="AQ978" s="61"/>
      <c r="AR978" s="61"/>
      <c r="AS978" s="61"/>
      <c r="AT978" s="61"/>
      <c r="AU978" s="61"/>
      <c r="AV978" s="61"/>
      <c r="AW978" s="61"/>
      <c r="AX978" s="61"/>
      <c r="AY978" s="61"/>
      <c r="AZ978" s="61"/>
      <c r="BA978" s="61"/>
      <c r="BB978" s="61"/>
      <c r="BC978" s="61"/>
      <c r="BD978" s="61"/>
      <c r="BE978" s="61"/>
      <c r="BF978" s="61"/>
      <c r="BG978" s="61"/>
      <c r="BH978" s="61"/>
      <c r="BI978" s="61"/>
      <c r="BJ978" s="61"/>
      <c r="BK978" s="61"/>
      <c r="BL978" s="61"/>
      <c r="BM978" s="61"/>
      <c r="BN978" s="61"/>
      <c r="BO978" s="61"/>
      <c r="BP978" s="61"/>
      <c r="BQ978" s="61"/>
      <c r="BR978" s="61"/>
      <c r="BS978" s="61"/>
      <c r="BT978" s="61"/>
      <c r="BU978" s="61"/>
      <c r="BV978" s="61"/>
      <c r="BW978" s="61"/>
      <c r="BX978" s="61"/>
      <c r="BY978" s="61"/>
      <c r="BZ978" s="61"/>
    </row>
    <row r="979" spans="1:78" ht="12.75" customHeight="1" x14ac:dyDescent="0.2">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c r="AA979" s="61"/>
      <c r="AB979" s="61"/>
      <c r="AC979" s="61"/>
      <c r="AD979" s="61"/>
      <c r="AE979" s="61"/>
      <c r="AF979" s="61"/>
      <c r="AG979" s="61"/>
      <c r="AH979" s="107"/>
      <c r="AI979" s="61"/>
      <c r="AJ979" s="61"/>
      <c r="AK979" s="61"/>
      <c r="AL979" s="61"/>
      <c r="AM979" s="61"/>
      <c r="AN979" s="61"/>
      <c r="AO979" s="61"/>
      <c r="AP979" s="61"/>
      <c r="AQ979" s="61"/>
      <c r="AR979" s="61"/>
      <c r="AS979" s="61"/>
      <c r="AT979" s="61"/>
      <c r="AU979" s="61"/>
      <c r="AV979" s="61"/>
      <c r="AW979" s="61"/>
      <c r="AX979" s="61"/>
      <c r="AY979" s="61"/>
      <c r="AZ979" s="61"/>
      <c r="BA979" s="61"/>
      <c r="BB979" s="61"/>
      <c r="BC979" s="61"/>
      <c r="BD979" s="61"/>
      <c r="BE979" s="61"/>
      <c r="BF979" s="61"/>
      <c r="BG979" s="61"/>
      <c r="BH979" s="61"/>
      <c r="BI979" s="61"/>
      <c r="BJ979" s="61"/>
      <c r="BK979" s="61"/>
      <c r="BL979" s="61"/>
      <c r="BM979" s="61"/>
      <c r="BN979" s="61"/>
      <c r="BO979" s="61"/>
      <c r="BP979" s="61"/>
      <c r="BQ979" s="61"/>
      <c r="BR979" s="61"/>
      <c r="BS979" s="61"/>
      <c r="BT979" s="61"/>
      <c r="BU979" s="61"/>
      <c r="BV979" s="61"/>
      <c r="BW979" s="61"/>
      <c r="BX979" s="61"/>
      <c r="BY979" s="61"/>
      <c r="BZ979" s="61"/>
    </row>
    <row r="980" spans="1:78" ht="12.75" customHeight="1" x14ac:dyDescent="0.2">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c r="AA980" s="61"/>
      <c r="AB980" s="61"/>
      <c r="AC980" s="61"/>
      <c r="AD980" s="61"/>
      <c r="AE980" s="61"/>
      <c r="AF980" s="61"/>
      <c r="AG980" s="61"/>
      <c r="AH980" s="107"/>
      <c r="AI980" s="61"/>
      <c r="AJ980" s="61"/>
      <c r="AK980" s="61"/>
      <c r="AL980" s="61"/>
      <c r="AM980" s="61"/>
      <c r="AN980" s="61"/>
      <c r="AO980" s="61"/>
      <c r="AP980" s="61"/>
      <c r="AQ980" s="61"/>
      <c r="AR980" s="61"/>
      <c r="AS980" s="61"/>
      <c r="AT980" s="61"/>
      <c r="AU980" s="61"/>
      <c r="AV980" s="61"/>
      <c r="AW980" s="61"/>
      <c r="AX980" s="61"/>
      <c r="AY980" s="61"/>
      <c r="AZ980" s="61"/>
      <c r="BA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row>
    <row r="981" spans="1:78" ht="12.75" customHeight="1" x14ac:dyDescent="0.2">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c r="AA981" s="61"/>
      <c r="AB981" s="61"/>
      <c r="AC981" s="61"/>
      <c r="AD981" s="61"/>
      <c r="AE981" s="61"/>
      <c r="AF981" s="61"/>
      <c r="AG981" s="61"/>
      <c r="AH981" s="107"/>
      <c r="AI981" s="61"/>
      <c r="AJ981" s="61"/>
      <c r="AK981" s="61"/>
      <c r="AL981" s="61"/>
      <c r="AM981" s="61"/>
      <c r="AN981" s="61"/>
      <c r="AO981" s="61"/>
      <c r="AP981" s="61"/>
      <c r="AQ981" s="61"/>
      <c r="AR981" s="61"/>
      <c r="AS981" s="61"/>
      <c r="AT981" s="61"/>
      <c r="AU981" s="61"/>
      <c r="AV981" s="61"/>
      <c r="AW981" s="61"/>
      <c r="AX981" s="61"/>
      <c r="AY981" s="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row>
    <row r="982" spans="1:78" ht="12.75" customHeight="1" x14ac:dyDescent="0.2">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c r="AA982" s="61"/>
      <c r="AB982" s="61"/>
      <c r="AC982" s="61"/>
      <c r="AD982" s="61"/>
      <c r="AE982" s="61"/>
      <c r="AF982" s="61"/>
      <c r="AG982" s="61"/>
      <c r="AH982" s="107"/>
      <c r="AI982" s="61"/>
      <c r="AJ982" s="61"/>
      <c r="AK982" s="61"/>
      <c r="AL982" s="61"/>
      <c r="AM982" s="61"/>
      <c r="AN982" s="61"/>
      <c r="AO982" s="61"/>
      <c r="AP982" s="61"/>
      <c r="AQ982" s="61"/>
      <c r="AR982" s="61"/>
      <c r="AS982" s="61"/>
      <c r="AT982" s="61"/>
      <c r="AU982" s="61"/>
      <c r="AV982" s="61"/>
      <c r="AW982" s="61"/>
      <c r="AX982" s="61"/>
      <c r="AY982" s="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row>
    <row r="983" spans="1:78" ht="12.75" customHeight="1" x14ac:dyDescent="0.2">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c r="AA983" s="61"/>
      <c r="AB983" s="61"/>
      <c r="AC983" s="61"/>
      <c r="AD983" s="61"/>
      <c r="AE983" s="61"/>
      <c r="AF983" s="61"/>
      <c r="AG983" s="61"/>
      <c r="AH983" s="107"/>
      <c r="AI983" s="61"/>
      <c r="AJ983" s="61"/>
      <c r="AK983" s="61"/>
      <c r="AL983" s="61"/>
      <c r="AM983" s="61"/>
      <c r="AN983" s="61"/>
      <c r="AO983" s="61"/>
      <c r="AP983" s="61"/>
      <c r="AQ983" s="61"/>
      <c r="AR983" s="61"/>
      <c r="AS983" s="61"/>
      <c r="AT983" s="61"/>
      <c r="AU983" s="61"/>
      <c r="AV983" s="61"/>
      <c r="AW983" s="61"/>
      <c r="AX983" s="61"/>
      <c r="AY983" s="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row>
    <row r="984" spans="1:78" ht="12.75" customHeight="1" x14ac:dyDescent="0.2">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c r="AA984" s="61"/>
      <c r="AB984" s="61"/>
      <c r="AC984" s="61"/>
      <c r="AD984" s="61"/>
      <c r="AE984" s="61"/>
      <c r="AF984" s="61"/>
      <c r="AG984" s="61"/>
      <c r="AH984" s="107"/>
      <c r="AI984" s="61"/>
      <c r="AJ984" s="61"/>
      <c r="AK984" s="61"/>
      <c r="AL984" s="61"/>
      <c r="AM984" s="61"/>
      <c r="AN984" s="61"/>
      <c r="AO984" s="61"/>
      <c r="AP984" s="61"/>
      <c r="AQ984" s="61"/>
      <c r="AR984" s="61"/>
      <c r="AS984" s="61"/>
      <c r="AT984" s="61"/>
      <c r="AU984" s="61"/>
      <c r="AV984" s="61"/>
      <c r="AW984" s="61"/>
      <c r="AX984" s="61"/>
      <c r="AY984" s="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row>
    <row r="985" spans="1:78" ht="12.75" customHeight="1" x14ac:dyDescent="0.2">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c r="AA985" s="61"/>
      <c r="AB985" s="61"/>
      <c r="AC985" s="61"/>
      <c r="AD985" s="61"/>
      <c r="AE985" s="61"/>
      <c r="AF985" s="61"/>
      <c r="AG985" s="61"/>
      <c r="AH985" s="107"/>
      <c r="AI985" s="61"/>
      <c r="AJ985" s="61"/>
      <c r="AK985" s="61"/>
      <c r="AL985" s="61"/>
      <c r="AM985" s="61"/>
      <c r="AN985" s="61"/>
      <c r="AO985" s="61"/>
      <c r="AP985" s="61"/>
      <c r="AQ985" s="61"/>
      <c r="AR985" s="61"/>
      <c r="AS985" s="61"/>
      <c r="AT985" s="61"/>
      <c r="AU985" s="61"/>
      <c r="AV985" s="61"/>
      <c r="AW985" s="61"/>
      <c r="AX985" s="61"/>
      <c r="AY985" s="6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row>
    <row r="986" spans="1:78" ht="12.75" customHeight="1" x14ac:dyDescent="0.2">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c r="AA986" s="61"/>
      <c r="AB986" s="61"/>
      <c r="AC986" s="61"/>
      <c r="AD986" s="61"/>
      <c r="AE986" s="61"/>
      <c r="AF986" s="61"/>
      <c r="AG986" s="61"/>
      <c r="AH986" s="107"/>
      <c r="AI986" s="61"/>
      <c r="AJ986" s="61"/>
      <c r="AK986" s="61"/>
      <c r="AL986" s="61"/>
      <c r="AM986" s="61"/>
      <c r="AN986" s="61"/>
      <c r="AO986" s="61"/>
      <c r="AP986" s="61"/>
      <c r="AQ986" s="61"/>
      <c r="AR986" s="61"/>
      <c r="AS986" s="61"/>
      <c r="AT986" s="61"/>
      <c r="AU986" s="61"/>
      <c r="AV986" s="61"/>
      <c r="AW986" s="61"/>
      <c r="AX986" s="61"/>
      <c r="AY986" s="6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row>
    <row r="987" spans="1:78" ht="12.75" customHeight="1" x14ac:dyDescent="0.2">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c r="AA987" s="61"/>
      <c r="AB987" s="61"/>
      <c r="AC987" s="61"/>
      <c r="AD987" s="61"/>
      <c r="AE987" s="61"/>
      <c r="AF987" s="61"/>
      <c r="AG987" s="61"/>
      <c r="AH987" s="107"/>
      <c r="AI987" s="61"/>
      <c r="AJ987" s="61"/>
      <c r="AK987" s="61"/>
      <c r="AL987" s="61"/>
      <c r="AM987" s="61"/>
      <c r="AN987" s="61"/>
      <c r="AO987" s="61"/>
      <c r="AP987" s="61"/>
      <c r="AQ987" s="61"/>
      <c r="AR987" s="61"/>
      <c r="AS987" s="61"/>
      <c r="AT987" s="61"/>
      <c r="AU987" s="61"/>
      <c r="AV987" s="61"/>
      <c r="AW987" s="61"/>
      <c r="AX987" s="61"/>
      <c r="AY987" s="61"/>
      <c r="AZ987" s="61"/>
      <c r="BA987" s="61"/>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row>
    <row r="988" spans="1:78" ht="12.75" customHeight="1" x14ac:dyDescent="0.2">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c r="AA988" s="61"/>
      <c r="AB988" s="61"/>
      <c r="AC988" s="61"/>
      <c r="AD988" s="61"/>
      <c r="AE988" s="61"/>
      <c r="AF988" s="61"/>
      <c r="AG988" s="61"/>
      <c r="AH988" s="107"/>
      <c r="AI988" s="61"/>
      <c r="AJ988" s="61"/>
      <c r="AK988" s="61"/>
      <c r="AL988" s="61"/>
      <c r="AM988" s="61"/>
      <c r="AN988" s="61"/>
      <c r="AO988" s="61"/>
      <c r="AP988" s="61"/>
      <c r="AQ988" s="61"/>
      <c r="AR988" s="61"/>
      <c r="AS988" s="61"/>
      <c r="AT988" s="61"/>
      <c r="AU988" s="61"/>
      <c r="AV988" s="61"/>
      <c r="AW988" s="61"/>
      <c r="AX988" s="61"/>
      <c r="AY988" s="61"/>
      <c r="AZ988" s="61"/>
      <c r="BA988" s="61"/>
      <c r="BB988" s="61"/>
      <c r="BC988" s="61"/>
      <c r="BD988" s="61"/>
      <c r="BE988" s="61"/>
      <c r="BF988" s="61"/>
      <c r="BG988" s="61"/>
      <c r="BH988" s="61"/>
      <c r="BI988" s="61"/>
      <c r="BJ988" s="61"/>
      <c r="BK988" s="61"/>
      <c r="BL988" s="61"/>
      <c r="BM988" s="61"/>
      <c r="BN988" s="61"/>
      <c r="BO988" s="61"/>
      <c r="BP988" s="61"/>
      <c r="BQ988" s="61"/>
      <c r="BR988" s="61"/>
      <c r="BS988" s="61"/>
      <c r="BT988" s="61"/>
      <c r="BU988" s="61"/>
      <c r="BV988" s="61"/>
      <c r="BW988" s="61"/>
      <c r="BX988" s="61"/>
      <c r="BY988" s="61"/>
      <c r="BZ988" s="61"/>
    </row>
    <row r="989" spans="1:78" ht="12.75" customHeight="1" x14ac:dyDescent="0.2">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c r="AA989" s="61"/>
      <c r="AB989" s="61"/>
      <c r="AC989" s="61"/>
      <c r="AD989" s="61"/>
      <c r="AE989" s="61"/>
      <c r="AF989" s="61"/>
      <c r="AG989" s="61"/>
      <c r="AH989" s="107"/>
      <c r="AI989" s="61"/>
      <c r="AJ989" s="61"/>
      <c r="AK989" s="61"/>
      <c r="AL989" s="61"/>
      <c r="AM989" s="61"/>
      <c r="AN989" s="61"/>
      <c r="AO989" s="61"/>
      <c r="AP989" s="61"/>
      <c r="AQ989" s="61"/>
      <c r="AR989" s="61"/>
      <c r="AS989" s="61"/>
      <c r="AT989" s="61"/>
      <c r="AU989" s="61"/>
      <c r="AV989" s="61"/>
      <c r="AW989" s="61"/>
      <c r="AX989" s="61"/>
      <c r="AY989" s="61"/>
      <c r="AZ989" s="61"/>
      <c r="BA989" s="61"/>
      <c r="BB989" s="61"/>
      <c r="BC989" s="61"/>
      <c r="BD989" s="61"/>
      <c r="BE989" s="61"/>
      <c r="BF989" s="61"/>
      <c r="BG989" s="61"/>
      <c r="BH989" s="61"/>
      <c r="BI989" s="61"/>
      <c r="BJ989" s="61"/>
      <c r="BK989" s="61"/>
      <c r="BL989" s="61"/>
      <c r="BM989" s="61"/>
      <c r="BN989" s="61"/>
      <c r="BO989" s="61"/>
      <c r="BP989" s="61"/>
      <c r="BQ989" s="61"/>
      <c r="BR989" s="61"/>
      <c r="BS989" s="61"/>
      <c r="BT989" s="61"/>
      <c r="BU989" s="61"/>
      <c r="BV989" s="61"/>
      <c r="BW989" s="61"/>
      <c r="BX989" s="61"/>
      <c r="BY989" s="61"/>
      <c r="BZ989" s="61"/>
    </row>
    <row r="990" spans="1:78" ht="12.75" customHeight="1" x14ac:dyDescent="0.2">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c r="AA990" s="61"/>
      <c r="AB990" s="61"/>
      <c r="AC990" s="61"/>
      <c r="AD990" s="61"/>
      <c r="AE990" s="61"/>
      <c r="AF990" s="61"/>
      <c r="AG990" s="61"/>
      <c r="AH990" s="107"/>
      <c r="AI990" s="61"/>
      <c r="AJ990" s="61"/>
      <c r="AK990" s="61"/>
      <c r="AL990" s="61"/>
      <c r="AM990" s="61"/>
      <c r="AN990" s="61"/>
      <c r="AO990" s="61"/>
      <c r="AP990" s="61"/>
      <c r="AQ990" s="61"/>
      <c r="AR990" s="61"/>
      <c r="AS990" s="61"/>
      <c r="AT990" s="61"/>
      <c r="AU990" s="61"/>
      <c r="AV990" s="61"/>
      <c r="AW990" s="61"/>
      <c r="AX990" s="61"/>
      <c r="AY990" s="61"/>
      <c r="AZ990" s="61"/>
      <c r="BA990" s="61"/>
      <c r="BB990" s="61"/>
      <c r="BC990" s="61"/>
      <c r="BD990" s="61"/>
      <c r="BE990" s="61"/>
      <c r="BF990" s="61"/>
      <c r="BG990" s="61"/>
      <c r="BH990" s="61"/>
      <c r="BI990" s="61"/>
      <c r="BJ990" s="61"/>
      <c r="BK990" s="61"/>
      <c r="BL990" s="61"/>
      <c r="BM990" s="61"/>
      <c r="BN990" s="61"/>
      <c r="BO990" s="61"/>
      <c r="BP990" s="61"/>
      <c r="BQ990" s="61"/>
      <c r="BR990" s="61"/>
      <c r="BS990" s="61"/>
      <c r="BT990" s="61"/>
      <c r="BU990" s="61"/>
      <c r="BV990" s="61"/>
      <c r="BW990" s="61"/>
      <c r="BX990" s="61"/>
      <c r="BY990" s="61"/>
      <c r="BZ990" s="61"/>
    </row>
    <row r="991" spans="1:78" ht="12.75" customHeight="1" x14ac:dyDescent="0.2">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c r="AA991" s="61"/>
      <c r="AB991" s="61"/>
      <c r="AC991" s="61"/>
      <c r="AD991" s="61"/>
      <c r="AE991" s="61"/>
      <c r="AF991" s="61"/>
      <c r="AG991" s="61"/>
      <c r="AH991" s="107"/>
      <c r="AI991" s="61"/>
      <c r="AJ991" s="61"/>
      <c r="AK991" s="61"/>
      <c r="AL991" s="61"/>
      <c r="AM991" s="61"/>
      <c r="AN991" s="61"/>
      <c r="AO991" s="61"/>
      <c r="AP991" s="61"/>
      <c r="AQ991" s="61"/>
      <c r="AR991" s="61"/>
      <c r="AS991" s="61"/>
      <c r="AT991" s="61"/>
      <c r="AU991" s="61"/>
      <c r="AV991" s="61"/>
      <c r="AW991" s="61"/>
      <c r="AX991" s="61"/>
      <c r="AY991" s="61"/>
      <c r="AZ991" s="61"/>
      <c r="BA991" s="61"/>
      <c r="BB991" s="61"/>
      <c r="BC991" s="61"/>
      <c r="BD991" s="61"/>
      <c r="BE991" s="61"/>
      <c r="BF991" s="61"/>
      <c r="BG991" s="61"/>
      <c r="BH991" s="61"/>
      <c r="BI991" s="61"/>
      <c r="BJ991" s="61"/>
      <c r="BK991" s="61"/>
      <c r="BL991" s="61"/>
      <c r="BM991" s="61"/>
      <c r="BN991" s="61"/>
      <c r="BO991" s="61"/>
      <c r="BP991" s="61"/>
      <c r="BQ991" s="61"/>
      <c r="BR991" s="61"/>
      <c r="BS991" s="61"/>
      <c r="BT991" s="61"/>
      <c r="BU991" s="61"/>
      <c r="BV991" s="61"/>
      <c r="BW991" s="61"/>
      <c r="BX991" s="61"/>
      <c r="BY991" s="61"/>
      <c r="BZ991" s="61"/>
    </row>
    <row r="992" spans="1:78" ht="12.75" customHeight="1" x14ac:dyDescent="0.2">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c r="AA992" s="61"/>
      <c r="AB992" s="61"/>
      <c r="AC992" s="61"/>
      <c r="AD992" s="61"/>
      <c r="AE992" s="61"/>
      <c r="AF992" s="61"/>
      <c r="AG992" s="61"/>
      <c r="AH992" s="107"/>
      <c r="AI992" s="61"/>
      <c r="AJ992" s="61"/>
      <c r="AK992" s="61"/>
      <c r="AL992" s="61"/>
      <c r="AM992" s="61"/>
      <c r="AN992" s="61"/>
      <c r="AO992" s="61"/>
      <c r="AP992" s="61"/>
      <c r="AQ992" s="61"/>
      <c r="AR992" s="61"/>
      <c r="AS992" s="61"/>
      <c r="AT992" s="61"/>
      <c r="AU992" s="61"/>
      <c r="AV992" s="61"/>
      <c r="AW992" s="61"/>
      <c r="AX992" s="61"/>
      <c r="AY992" s="61"/>
      <c r="AZ992" s="61"/>
      <c r="BA992" s="61"/>
      <c r="BB992" s="61"/>
      <c r="BC992" s="61"/>
      <c r="BD992" s="61"/>
      <c r="BE992" s="61"/>
      <c r="BF992" s="61"/>
      <c r="BG992" s="61"/>
      <c r="BH992" s="61"/>
      <c r="BI992" s="61"/>
      <c r="BJ992" s="61"/>
      <c r="BK992" s="61"/>
      <c r="BL992" s="61"/>
      <c r="BM992" s="61"/>
      <c r="BN992" s="61"/>
      <c r="BO992" s="61"/>
      <c r="BP992" s="61"/>
      <c r="BQ992" s="61"/>
      <c r="BR992" s="61"/>
      <c r="BS992" s="61"/>
      <c r="BT992" s="61"/>
      <c r="BU992" s="61"/>
      <c r="BV992" s="61"/>
      <c r="BW992" s="61"/>
      <c r="BX992" s="61"/>
      <c r="BY992" s="61"/>
      <c r="BZ992" s="61"/>
    </row>
    <row r="993" spans="1:78" ht="12.75" customHeight="1" x14ac:dyDescent="0.2">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c r="AA993" s="61"/>
      <c r="AB993" s="61"/>
      <c r="AC993" s="61"/>
      <c r="AD993" s="61"/>
      <c r="AE993" s="61"/>
      <c r="AF993" s="61"/>
      <c r="AG993" s="61"/>
      <c r="AH993" s="107"/>
      <c r="AI993" s="61"/>
      <c r="AJ993" s="61"/>
      <c r="AK993" s="61"/>
      <c r="AL993" s="61"/>
      <c r="AM993" s="61"/>
      <c r="AN993" s="61"/>
      <c r="AO993" s="61"/>
      <c r="AP993" s="61"/>
      <c r="AQ993" s="61"/>
      <c r="AR993" s="61"/>
      <c r="AS993" s="61"/>
      <c r="AT993" s="61"/>
      <c r="AU993" s="61"/>
      <c r="AV993" s="61"/>
      <c r="AW993" s="61"/>
      <c r="AX993" s="61"/>
      <c r="AY993" s="61"/>
      <c r="AZ993" s="61"/>
      <c r="BA993" s="61"/>
      <c r="BB993" s="61"/>
      <c r="BC993" s="61"/>
      <c r="BD993" s="61"/>
      <c r="BE993" s="61"/>
      <c r="BF993" s="61"/>
      <c r="BG993" s="61"/>
      <c r="BH993" s="61"/>
      <c r="BI993" s="61"/>
      <c r="BJ993" s="61"/>
      <c r="BK993" s="61"/>
      <c r="BL993" s="61"/>
      <c r="BM993" s="61"/>
      <c r="BN993" s="61"/>
      <c r="BO993" s="61"/>
      <c r="BP993" s="61"/>
      <c r="BQ993" s="61"/>
      <c r="BR993" s="61"/>
      <c r="BS993" s="61"/>
      <c r="BT993" s="61"/>
      <c r="BU993" s="61"/>
      <c r="BV993" s="61"/>
      <c r="BW993" s="61"/>
      <c r="BX993" s="61"/>
      <c r="BY993" s="61"/>
      <c r="BZ993" s="61"/>
    </row>
    <row r="994" spans="1:78" ht="12.75" customHeight="1" x14ac:dyDescent="0.2">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c r="AA994" s="61"/>
      <c r="AB994" s="61"/>
      <c r="AC994" s="61"/>
      <c r="AD994" s="61"/>
      <c r="AE994" s="61"/>
      <c r="AF994" s="61"/>
      <c r="AG994" s="61"/>
      <c r="AH994" s="107"/>
      <c r="AI994" s="61"/>
      <c r="AJ994" s="61"/>
      <c r="AK994" s="61"/>
      <c r="AL994" s="61"/>
      <c r="AM994" s="61"/>
      <c r="AN994" s="61"/>
      <c r="AO994" s="61"/>
      <c r="AP994" s="61"/>
      <c r="AQ994" s="61"/>
      <c r="AR994" s="61"/>
      <c r="AS994" s="61"/>
      <c r="AT994" s="61"/>
      <c r="AU994" s="61"/>
      <c r="AV994" s="61"/>
      <c r="AW994" s="61"/>
      <c r="AX994" s="61"/>
      <c r="AY994" s="61"/>
      <c r="AZ994" s="61"/>
      <c r="BA994" s="61"/>
      <c r="BB994" s="61"/>
      <c r="BC994" s="61"/>
      <c r="BD994" s="61"/>
      <c r="BE994" s="61"/>
      <c r="BF994" s="61"/>
      <c r="BG994" s="61"/>
      <c r="BH994" s="61"/>
      <c r="BI994" s="61"/>
      <c r="BJ994" s="61"/>
      <c r="BK994" s="61"/>
      <c r="BL994" s="61"/>
      <c r="BM994" s="61"/>
      <c r="BN994" s="61"/>
      <c r="BO994" s="61"/>
      <c r="BP994" s="61"/>
      <c r="BQ994" s="61"/>
      <c r="BR994" s="61"/>
      <c r="BS994" s="61"/>
      <c r="BT994" s="61"/>
      <c r="BU994" s="61"/>
      <c r="BV994" s="61"/>
      <c r="BW994" s="61"/>
      <c r="BX994" s="61"/>
      <c r="BY994" s="61"/>
      <c r="BZ994" s="61"/>
    </row>
    <row r="995" spans="1:78" ht="12.75" customHeight="1" x14ac:dyDescent="0.2">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c r="AA995" s="61"/>
      <c r="AB995" s="61"/>
      <c r="AC995" s="61"/>
      <c r="AD995" s="61"/>
      <c r="AE995" s="61"/>
      <c r="AF995" s="61"/>
      <c r="AG995" s="61"/>
      <c r="AH995" s="107"/>
      <c r="AI995" s="61"/>
      <c r="AJ995" s="61"/>
      <c r="AK995" s="61"/>
      <c r="AL995" s="61"/>
      <c r="AM995" s="61"/>
      <c r="AN995" s="61"/>
      <c r="AO995" s="61"/>
      <c r="AP995" s="61"/>
      <c r="AQ995" s="61"/>
      <c r="AR995" s="61"/>
      <c r="AS995" s="61"/>
      <c r="AT995" s="61"/>
      <c r="AU995" s="61"/>
      <c r="AV995" s="61"/>
      <c r="AW995" s="61"/>
      <c r="AX995" s="61"/>
      <c r="AY995" s="61"/>
      <c r="AZ995" s="61"/>
      <c r="BA995" s="61"/>
      <c r="BB995" s="61"/>
      <c r="BC995" s="61"/>
      <c r="BD995" s="61"/>
      <c r="BE995" s="61"/>
      <c r="BF995" s="61"/>
      <c r="BG995" s="61"/>
      <c r="BH995" s="61"/>
      <c r="BI995" s="61"/>
      <c r="BJ995" s="61"/>
      <c r="BK995" s="61"/>
      <c r="BL995" s="61"/>
      <c r="BM995" s="61"/>
      <c r="BN995" s="61"/>
      <c r="BO995" s="61"/>
      <c r="BP995" s="61"/>
      <c r="BQ995" s="61"/>
      <c r="BR995" s="61"/>
      <c r="BS995" s="61"/>
      <c r="BT995" s="61"/>
      <c r="BU995" s="61"/>
      <c r="BV995" s="61"/>
      <c r="BW995" s="61"/>
      <c r="BX995" s="61"/>
      <c r="BY995" s="61"/>
      <c r="BZ995" s="61"/>
    </row>
    <row r="996" spans="1:78" ht="12.75" customHeight="1" x14ac:dyDescent="0.2">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c r="AA996" s="61"/>
      <c r="AB996" s="61"/>
      <c r="AC996" s="61"/>
      <c r="AD996" s="61"/>
      <c r="AE996" s="61"/>
      <c r="AF996" s="61"/>
      <c r="AG996" s="61"/>
      <c r="AH996" s="107"/>
      <c r="AI996" s="61"/>
      <c r="AJ996" s="61"/>
      <c r="AK996" s="61"/>
      <c r="AL996" s="61"/>
      <c r="AM996" s="61"/>
      <c r="AN996" s="61"/>
      <c r="AO996" s="61"/>
      <c r="AP996" s="61"/>
      <c r="AQ996" s="61"/>
      <c r="AR996" s="61"/>
      <c r="AS996" s="61"/>
      <c r="AT996" s="61"/>
      <c r="AU996" s="61"/>
      <c r="AV996" s="61"/>
      <c r="AW996" s="61"/>
      <c r="AX996" s="61"/>
      <c r="AY996" s="61"/>
      <c r="AZ996" s="61"/>
      <c r="BA996" s="61"/>
      <c r="BB996" s="61"/>
      <c r="BC996" s="61"/>
      <c r="BD996" s="61"/>
      <c r="BE996" s="61"/>
      <c r="BF996" s="61"/>
      <c r="BG996" s="61"/>
      <c r="BH996" s="61"/>
      <c r="BI996" s="61"/>
      <c r="BJ996" s="61"/>
      <c r="BK996" s="61"/>
      <c r="BL996" s="61"/>
      <c r="BM996" s="61"/>
      <c r="BN996" s="61"/>
      <c r="BO996" s="61"/>
      <c r="BP996" s="61"/>
      <c r="BQ996" s="61"/>
      <c r="BR996" s="61"/>
      <c r="BS996" s="61"/>
      <c r="BT996" s="61"/>
      <c r="BU996" s="61"/>
      <c r="BV996" s="61"/>
      <c r="BW996" s="61"/>
      <c r="BX996" s="61"/>
      <c r="BY996" s="61"/>
      <c r="BZ996" s="61"/>
    </row>
    <row r="997" spans="1:78" ht="12.75" customHeight="1" x14ac:dyDescent="0.2">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c r="AA997" s="61"/>
      <c r="AB997" s="61"/>
      <c r="AC997" s="61"/>
      <c r="AD997" s="61"/>
      <c r="AE997" s="61"/>
      <c r="AF997" s="61"/>
      <c r="AG997" s="61"/>
      <c r="AH997" s="107"/>
      <c r="AI997" s="61"/>
      <c r="AJ997" s="61"/>
      <c r="AK997" s="61"/>
      <c r="AL997" s="61"/>
      <c r="AM997" s="61"/>
      <c r="AN997" s="61"/>
      <c r="AO997" s="61"/>
      <c r="AP997" s="61"/>
      <c r="AQ997" s="61"/>
      <c r="AR997" s="61"/>
      <c r="AS997" s="61"/>
      <c r="AT997" s="61"/>
      <c r="AU997" s="61"/>
      <c r="AV997" s="61"/>
      <c r="AW997" s="61"/>
      <c r="AX997" s="61"/>
      <c r="AY997" s="61"/>
      <c r="AZ997" s="61"/>
      <c r="BA997" s="61"/>
      <c r="BB997" s="61"/>
      <c r="BC997" s="61"/>
      <c r="BD997" s="61"/>
      <c r="BE997" s="61"/>
      <c r="BF997" s="61"/>
      <c r="BG997" s="61"/>
      <c r="BH997" s="61"/>
      <c r="BI997" s="61"/>
      <c r="BJ997" s="61"/>
      <c r="BK997" s="61"/>
      <c r="BL997" s="61"/>
      <c r="BM997" s="61"/>
      <c r="BN997" s="61"/>
      <c r="BO997" s="61"/>
      <c r="BP997" s="61"/>
      <c r="BQ997" s="61"/>
      <c r="BR997" s="61"/>
      <c r="BS997" s="61"/>
      <c r="BT997" s="61"/>
      <c r="BU997" s="61"/>
      <c r="BV997" s="61"/>
      <c r="BW997" s="61"/>
      <c r="BX997" s="61"/>
      <c r="BY997" s="61"/>
      <c r="BZ997" s="61"/>
    </row>
    <row r="998" spans="1:78" ht="12.75" customHeight="1" x14ac:dyDescent="0.2">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c r="AA998" s="61"/>
      <c r="AB998" s="61"/>
      <c r="AC998" s="61"/>
      <c r="AD998" s="61"/>
      <c r="AE998" s="61"/>
      <c r="AF998" s="61"/>
      <c r="AG998" s="61"/>
      <c r="AH998" s="107"/>
      <c r="AI998" s="61"/>
      <c r="AJ998" s="61"/>
      <c r="AK998" s="61"/>
      <c r="AL998" s="61"/>
      <c r="AM998" s="61"/>
      <c r="AN998" s="61"/>
      <c r="AO998" s="61"/>
      <c r="AP998" s="61"/>
      <c r="AQ998" s="61"/>
      <c r="AR998" s="61"/>
      <c r="AS998" s="61"/>
      <c r="AT998" s="61"/>
      <c r="AU998" s="61"/>
      <c r="AV998" s="61"/>
      <c r="AW998" s="61"/>
      <c r="AX998" s="61"/>
      <c r="AY998" s="61"/>
      <c r="AZ998" s="61"/>
      <c r="BA998" s="61"/>
      <c r="BB998" s="61"/>
      <c r="BC998" s="61"/>
      <c r="BD998" s="61"/>
      <c r="BE998" s="61"/>
      <c r="BF998" s="61"/>
      <c r="BG998" s="61"/>
      <c r="BH998" s="61"/>
      <c r="BI998" s="61"/>
      <c r="BJ998" s="61"/>
      <c r="BK998" s="61"/>
      <c r="BL998" s="61"/>
      <c r="BM998" s="61"/>
      <c r="BN998" s="61"/>
      <c r="BO998" s="61"/>
      <c r="BP998" s="61"/>
      <c r="BQ998" s="61"/>
      <c r="BR998" s="61"/>
      <c r="BS998" s="61"/>
      <c r="BT998" s="61"/>
      <c r="BU998" s="61"/>
      <c r="BV998" s="61"/>
      <c r="BW998" s="61"/>
      <c r="BX998" s="61"/>
      <c r="BY998" s="61"/>
      <c r="BZ998" s="61"/>
    </row>
    <row r="999" spans="1:78" ht="12.75" customHeight="1" x14ac:dyDescent="0.2">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c r="AA999" s="61"/>
      <c r="AB999" s="61"/>
      <c r="AC999" s="61"/>
      <c r="AD999" s="61"/>
      <c r="AE999" s="61"/>
      <c r="AF999" s="61"/>
      <c r="AG999" s="61"/>
      <c r="AH999" s="107"/>
      <c r="AI999" s="61"/>
      <c r="AJ999" s="61"/>
      <c r="AK999" s="61"/>
      <c r="AL999" s="61"/>
      <c r="AM999" s="61"/>
      <c r="AN999" s="61"/>
      <c r="AO999" s="61"/>
      <c r="AP999" s="61"/>
      <c r="AQ999" s="61"/>
      <c r="AR999" s="61"/>
      <c r="AS999" s="61"/>
      <c r="AT999" s="61"/>
      <c r="AU999" s="61"/>
      <c r="AV999" s="61"/>
      <c r="AW999" s="61"/>
      <c r="AX999" s="61"/>
      <c r="AY999" s="61"/>
      <c r="AZ999" s="61"/>
      <c r="BA999" s="61"/>
      <c r="BB999" s="61"/>
      <c r="BC999" s="61"/>
      <c r="BD999" s="61"/>
      <c r="BE999" s="61"/>
      <c r="BF999" s="61"/>
      <c r="BG999" s="61"/>
      <c r="BH999" s="61"/>
      <c r="BI999" s="61"/>
      <c r="BJ999" s="61"/>
      <c r="BK999" s="61"/>
      <c r="BL999" s="61"/>
      <c r="BM999" s="61"/>
      <c r="BN999" s="61"/>
      <c r="BO999" s="61"/>
      <c r="BP999" s="61"/>
      <c r="BQ999" s="61"/>
      <c r="BR999" s="61"/>
      <c r="BS999" s="61"/>
      <c r="BT999" s="61"/>
      <c r="BU999" s="61"/>
      <c r="BV999" s="61"/>
      <c r="BW999" s="61"/>
      <c r="BX999" s="61"/>
      <c r="BY999" s="61"/>
      <c r="BZ999" s="61"/>
    </row>
    <row r="1000" spans="1:78" ht="12.75" customHeight="1" x14ac:dyDescent="0.2">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c r="AA1000" s="61"/>
      <c r="AB1000" s="61"/>
      <c r="AC1000" s="61"/>
      <c r="AD1000" s="61"/>
      <c r="AE1000" s="61"/>
      <c r="AF1000" s="61"/>
      <c r="AG1000" s="61"/>
      <c r="AH1000" s="107"/>
      <c r="AI1000" s="61"/>
      <c r="AJ1000" s="61"/>
      <c r="AK1000" s="61"/>
      <c r="AL1000" s="61"/>
      <c r="AM1000" s="61"/>
      <c r="AN1000" s="61"/>
      <c r="AO1000" s="61"/>
      <c r="AP1000" s="61"/>
      <c r="AQ1000" s="61"/>
      <c r="AR1000" s="61"/>
      <c r="AS1000" s="61"/>
      <c r="AT1000" s="61"/>
      <c r="AU1000" s="61"/>
      <c r="AV1000" s="61"/>
      <c r="AW1000" s="61"/>
      <c r="AX1000" s="61"/>
      <c r="AY1000" s="61"/>
      <c r="AZ1000" s="61"/>
      <c r="BA1000" s="61"/>
      <c r="BB1000" s="61"/>
      <c r="BC1000" s="61"/>
      <c r="BD1000" s="61"/>
      <c r="BE1000" s="61"/>
      <c r="BF1000" s="61"/>
      <c r="BG1000" s="61"/>
      <c r="BH1000" s="61"/>
      <c r="BI1000" s="61"/>
      <c r="BJ1000" s="61"/>
      <c r="BK1000" s="61"/>
      <c r="BL1000" s="61"/>
      <c r="BM1000" s="61"/>
      <c r="BN1000" s="61"/>
      <c r="BO1000" s="61"/>
      <c r="BP1000" s="61"/>
      <c r="BQ1000" s="61"/>
      <c r="BR1000" s="61"/>
      <c r="BS1000" s="61"/>
      <c r="BT1000" s="61"/>
      <c r="BU1000" s="61"/>
      <c r="BV1000" s="61"/>
      <c r="BW1000" s="61"/>
      <c r="BX1000" s="61"/>
      <c r="BY1000" s="61"/>
      <c r="BZ1000" s="61"/>
    </row>
  </sheetData>
  <mergeCells count="338">
    <mergeCell ref="C39:C41"/>
    <mergeCell ref="D39:D41"/>
    <mergeCell ref="F39:F41"/>
    <mergeCell ref="H39:H40"/>
    <mergeCell ref="I39:I41"/>
    <mergeCell ref="K39:K40"/>
    <mergeCell ref="L39:L41"/>
    <mergeCell ref="C42:C44"/>
    <mergeCell ref="D42:D44"/>
    <mergeCell ref="F42:F44"/>
    <mergeCell ref="H42:H43"/>
    <mergeCell ref="I42:I44"/>
    <mergeCell ref="K42:K43"/>
    <mergeCell ref="L42:L44"/>
    <mergeCell ref="AE24:AE26"/>
    <mergeCell ref="AE27:AE29"/>
    <mergeCell ref="X24:X26"/>
    <mergeCell ref="Z24:Z25"/>
    <mergeCell ref="AA24:AA26"/>
    <mergeCell ref="AC24:AC25"/>
    <mergeCell ref="AF24:AF26"/>
    <mergeCell ref="AA27:AA29"/>
    <mergeCell ref="AC27:AC28"/>
    <mergeCell ref="AF27:AF29"/>
    <mergeCell ref="N24:N25"/>
    <mergeCell ref="O24:O26"/>
    <mergeCell ref="Q24:Q25"/>
    <mergeCell ref="R24:R26"/>
    <mergeCell ref="T24:T25"/>
    <mergeCell ref="U24:U26"/>
    <mergeCell ref="W24:W25"/>
    <mergeCell ref="C27:C29"/>
    <mergeCell ref="D27:D29"/>
    <mergeCell ref="F27:F29"/>
    <mergeCell ref="H27:H28"/>
    <mergeCell ref="I27:I29"/>
    <mergeCell ref="K27:K28"/>
    <mergeCell ref="L27:L29"/>
    <mergeCell ref="AE21:AE23"/>
    <mergeCell ref="AF21:AF23"/>
    <mergeCell ref="N21:N22"/>
    <mergeCell ref="O21:O23"/>
    <mergeCell ref="Q21:Q22"/>
    <mergeCell ref="R21:R23"/>
    <mergeCell ref="T21:T22"/>
    <mergeCell ref="U21:U23"/>
    <mergeCell ref="W21:W22"/>
    <mergeCell ref="F15:F17"/>
    <mergeCell ref="H15:H16"/>
    <mergeCell ref="I15:I17"/>
    <mergeCell ref="K15:K16"/>
    <mergeCell ref="L15:L17"/>
    <mergeCell ref="X21:X23"/>
    <mergeCell ref="Z21:Z22"/>
    <mergeCell ref="AA21:AA23"/>
    <mergeCell ref="AC21:AC22"/>
    <mergeCell ref="X27:X29"/>
    <mergeCell ref="Z27:Z28"/>
    <mergeCell ref="N27:N28"/>
    <mergeCell ref="O27:O29"/>
    <mergeCell ref="Q27:Q28"/>
    <mergeCell ref="R27:R29"/>
    <mergeCell ref="T27:T28"/>
    <mergeCell ref="U27:U29"/>
    <mergeCell ref="W27:W28"/>
    <mergeCell ref="AE18:AE20"/>
    <mergeCell ref="X15:X17"/>
    <mergeCell ref="Z15:Z16"/>
    <mergeCell ref="AA15:AA17"/>
    <mergeCell ref="AC15:AC16"/>
    <mergeCell ref="AF15:AF17"/>
    <mergeCell ref="AA18:AA20"/>
    <mergeCell ref="AC18:AC19"/>
    <mergeCell ref="AF18:AF20"/>
    <mergeCell ref="W12:W13"/>
    <mergeCell ref="N15:N16"/>
    <mergeCell ref="O15:O17"/>
    <mergeCell ref="Q15:Q16"/>
    <mergeCell ref="R15:R17"/>
    <mergeCell ref="T15:T16"/>
    <mergeCell ref="U15:U17"/>
    <mergeCell ref="W15:W16"/>
    <mergeCell ref="C18:C20"/>
    <mergeCell ref="D18:D20"/>
    <mergeCell ref="F18:F20"/>
    <mergeCell ref="H18:H19"/>
    <mergeCell ref="I18:I20"/>
    <mergeCell ref="K18:K19"/>
    <mergeCell ref="L18:L20"/>
    <mergeCell ref="C12:C14"/>
    <mergeCell ref="D12:D14"/>
    <mergeCell ref="F12:F14"/>
    <mergeCell ref="H12:H13"/>
    <mergeCell ref="I12:I14"/>
    <mergeCell ref="K12:K13"/>
    <mergeCell ref="L12:L14"/>
    <mergeCell ref="C15:C17"/>
    <mergeCell ref="D15:D17"/>
    <mergeCell ref="N18:N19"/>
    <mergeCell ref="O18:O20"/>
    <mergeCell ref="Q18:Q19"/>
    <mergeCell ref="R18:R20"/>
    <mergeCell ref="T18:T19"/>
    <mergeCell ref="U18:U20"/>
    <mergeCell ref="W18:W19"/>
    <mergeCell ref="X9:X11"/>
    <mergeCell ref="Z9:Z10"/>
    <mergeCell ref="N9:N10"/>
    <mergeCell ref="O9:O11"/>
    <mergeCell ref="Q9:Q10"/>
    <mergeCell ref="R9:R11"/>
    <mergeCell ref="T9:T10"/>
    <mergeCell ref="U9:U11"/>
    <mergeCell ref="W9:W10"/>
    <mergeCell ref="X12:X14"/>
    <mergeCell ref="Z12:Z13"/>
    <mergeCell ref="N12:N13"/>
    <mergeCell ref="O12:O14"/>
    <mergeCell ref="Q12:Q13"/>
    <mergeCell ref="R12:R14"/>
    <mergeCell ref="T12:T13"/>
    <mergeCell ref="U12:U14"/>
    <mergeCell ref="C9:C11"/>
    <mergeCell ref="D9:D11"/>
    <mergeCell ref="F9:F11"/>
    <mergeCell ref="H9:H10"/>
    <mergeCell ref="I9:I11"/>
    <mergeCell ref="K9:K10"/>
    <mergeCell ref="L9:L11"/>
    <mergeCell ref="AE6:AE8"/>
    <mergeCell ref="AE9:AE11"/>
    <mergeCell ref="X6:X8"/>
    <mergeCell ref="Z6:Z7"/>
    <mergeCell ref="AA6:AA8"/>
    <mergeCell ref="AC6:AC7"/>
    <mergeCell ref="AA9:AA11"/>
    <mergeCell ref="AC9:AC10"/>
    <mergeCell ref="C4:D4"/>
    <mergeCell ref="F4:H4"/>
    <mergeCell ref="I4:K4"/>
    <mergeCell ref="L4:N4"/>
    <mergeCell ref="O4:Q4"/>
    <mergeCell ref="R4:T4"/>
    <mergeCell ref="U4:W4"/>
    <mergeCell ref="N6:N7"/>
    <mergeCell ref="O6:O8"/>
    <mergeCell ref="Q6:Q7"/>
    <mergeCell ref="R6:R8"/>
    <mergeCell ref="T6:T7"/>
    <mergeCell ref="U6:U8"/>
    <mergeCell ref="W6:W7"/>
    <mergeCell ref="C6:C8"/>
    <mergeCell ref="D6:D8"/>
    <mergeCell ref="F6:F8"/>
    <mergeCell ref="H6:H7"/>
    <mergeCell ref="I6:I8"/>
    <mergeCell ref="K6:K7"/>
    <mergeCell ref="L6:L8"/>
    <mergeCell ref="AF42:AF44"/>
    <mergeCell ref="AA45:AA47"/>
    <mergeCell ref="AC45:AC46"/>
    <mergeCell ref="AF45:AF47"/>
    <mergeCell ref="AU4:AW4"/>
    <mergeCell ref="AX4:AZ4"/>
    <mergeCell ref="BA4:BC4"/>
    <mergeCell ref="BD4:BF4"/>
    <mergeCell ref="X4:Z4"/>
    <mergeCell ref="AA4:AC4"/>
    <mergeCell ref="AE4:AF4"/>
    <mergeCell ref="AI4:AK4"/>
    <mergeCell ref="AL4:AN4"/>
    <mergeCell ref="AO4:AQ4"/>
    <mergeCell ref="AR4:AT4"/>
    <mergeCell ref="AF6:AF8"/>
    <mergeCell ref="AF9:AF11"/>
    <mergeCell ref="X18:X20"/>
    <mergeCell ref="Z18:Z19"/>
    <mergeCell ref="AA12:AA14"/>
    <mergeCell ref="AC12:AC13"/>
    <mergeCell ref="AE12:AE14"/>
    <mergeCell ref="AF12:AF14"/>
    <mergeCell ref="AE15:AE17"/>
    <mergeCell ref="N42:N43"/>
    <mergeCell ref="O42:O44"/>
    <mergeCell ref="Q42:Q43"/>
    <mergeCell ref="R42:R44"/>
    <mergeCell ref="T42:T43"/>
    <mergeCell ref="U42:U44"/>
    <mergeCell ref="W42:W43"/>
    <mergeCell ref="AE42:AE44"/>
    <mergeCell ref="AE45:AE47"/>
    <mergeCell ref="X42:X44"/>
    <mergeCell ref="Z42:Z43"/>
    <mergeCell ref="AA42:AA44"/>
    <mergeCell ref="AC42:AC43"/>
    <mergeCell ref="X39:X41"/>
    <mergeCell ref="Z39:Z40"/>
    <mergeCell ref="AA39:AA41"/>
    <mergeCell ref="AC39:AC40"/>
    <mergeCell ref="AE39:AE41"/>
    <mergeCell ref="AF39:AF41"/>
    <mergeCell ref="N39:N40"/>
    <mergeCell ref="O39:O41"/>
    <mergeCell ref="Q39:Q40"/>
    <mergeCell ref="R39:R41"/>
    <mergeCell ref="T39:T40"/>
    <mergeCell ref="U39:U41"/>
    <mergeCell ref="W39:W40"/>
    <mergeCell ref="C30:C32"/>
    <mergeCell ref="D30:D32"/>
    <mergeCell ref="F30:F32"/>
    <mergeCell ref="H30:H31"/>
    <mergeCell ref="I30:I32"/>
    <mergeCell ref="K30:K31"/>
    <mergeCell ref="L30:L32"/>
    <mergeCell ref="C33:C35"/>
    <mergeCell ref="D33:D35"/>
    <mergeCell ref="F33:F35"/>
    <mergeCell ref="H33:H34"/>
    <mergeCell ref="I33:I35"/>
    <mergeCell ref="K33:K34"/>
    <mergeCell ref="L33:L35"/>
    <mergeCell ref="AA51:AA53"/>
    <mergeCell ref="AC51:AC52"/>
    <mergeCell ref="AE51:AE53"/>
    <mergeCell ref="AF51:AF53"/>
    <mergeCell ref="N51:N52"/>
    <mergeCell ref="O51:O53"/>
    <mergeCell ref="Q51:Q52"/>
    <mergeCell ref="R51:R53"/>
    <mergeCell ref="T51:T52"/>
    <mergeCell ref="U51:U53"/>
    <mergeCell ref="W51:W52"/>
    <mergeCell ref="C51:C53"/>
    <mergeCell ref="D51:D53"/>
    <mergeCell ref="F51:F53"/>
    <mergeCell ref="H51:H52"/>
    <mergeCell ref="I51:I53"/>
    <mergeCell ref="K51:K52"/>
    <mergeCell ref="L51:L53"/>
    <mergeCell ref="X51:X53"/>
    <mergeCell ref="Z51:Z52"/>
    <mergeCell ref="AA48:AA50"/>
    <mergeCell ref="AC48:AC49"/>
    <mergeCell ref="AE48:AE50"/>
    <mergeCell ref="AF48:AF50"/>
    <mergeCell ref="N48:N49"/>
    <mergeCell ref="O48:O50"/>
    <mergeCell ref="Q48:Q49"/>
    <mergeCell ref="R48:R50"/>
    <mergeCell ref="T48:T49"/>
    <mergeCell ref="U48:U50"/>
    <mergeCell ref="W48:W49"/>
    <mergeCell ref="C45:C47"/>
    <mergeCell ref="D45:D47"/>
    <mergeCell ref="F45:F47"/>
    <mergeCell ref="H45:H46"/>
    <mergeCell ref="I45:I47"/>
    <mergeCell ref="K45:K46"/>
    <mergeCell ref="L45:L47"/>
    <mergeCell ref="X48:X50"/>
    <mergeCell ref="Z48:Z49"/>
    <mergeCell ref="C48:C50"/>
    <mergeCell ref="D48:D50"/>
    <mergeCell ref="F48:F50"/>
    <mergeCell ref="H48:H49"/>
    <mergeCell ref="I48:I50"/>
    <mergeCell ref="K48:K49"/>
    <mergeCell ref="L48:L50"/>
    <mergeCell ref="X45:X47"/>
    <mergeCell ref="Z45:Z46"/>
    <mergeCell ref="N45:N46"/>
    <mergeCell ref="O45:O47"/>
    <mergeCell ref="Q45:Q46"/>
    <mergeCell ref="R45:R47"/>
    <mergeCell ref="T45:T46"/>
    <mergeCell ref="U45:U47"/>
    <mergeCell ref="W45:W46"/>
    <mergeCell ref="AE33:AE35"/>
    <mergeCell ref="AE36:AE38"/>
    <mergeCell ref="X33:X35"/>
    <mergeCell ref="Z33:Z34"/>
    <mergeCell ref="AA33:AA35"/>
    <mergeCell ref="AC33:AC34"/>
    <mergeCell ref="AF33:AF35"/>
    <mergeCell ref="AA36:AA38"/>
    <mergeCell ref="AC36:AC37"/>
    <mergeCell ref="AF36:AF38"/>
    <mergeCell ref="X36:X38"/>
    <mergeCell ref="Z36:Z37"/>
    <mergeCell ref="N33:N34"/>
    <mergeCell ref="O33:O35"/>
    <mergeCell ref="Q33:Q34"/>
    <mergeCell ref="R33:R35"/>
    <mergeCell ref="T33:T34"/>
    <mergeCell ref="U33:U35"/>
    <mergeCell ref="W33:W34"/>
    <mergeCell ref="C36:C38"/>
    <mergeCell ref="D36:D38"/>
    <mergeCell ref="F36:F38"/>
    <mergeCell ref="H36:H37"/>
    <mergeCell ref="I36:I38"/>
    <mergeCell ref="K36:K37"/>
    <mergeCell ref="L36:L38"/>
    <mergeCell ref="N36:N37"/>
    <mergeCell ref="O36:O38"/>
    <mergeCell ref="Q36:Q37"/>
    <mergeCell ref="R36:R38"/>
    <mergeCell ref="T36:T37"/>
    <mergeCell ref="U36:U38"/>
    <mergeCell ref="W36:W37"/>
    <mergeCell ref="X30:X32"/>
    <mergeCell ref="Z30:Z31"/>
    <mergeCell ref="AA30:AA32"/>
    <mergeCell ref="AC30:AC31"/>
    <mergeCell ref="AE30:AE32"/>
    <mergeCell ref="AF30:AF32"/>
    <mergeCell ref="N30:N31"/>
    <mergeCell ref="O30:O32"/>
    <mergeCell ref="Q30:Q31"/>
    <mergeCell ref="R30:R32"/>
    <mergeCell ref="T30:T31"/>
    <mergeCell ref="U30:U32"/>
    <mergeCell ref="W30:W31"/>
    <mergeCell ref="C21:C23"/>
    <mergeCell ref="D21:D23"/>
    <mergeCell ref="F21:F23"/>
    <mergeCell ref="H21:H22"/>
    <mergeCell ref="I21:I23"/>
    <mergeCell ref="K21:K22"/>
    <mergeCell ref="L21:L23"/>
    <mergeCell ref="C24:C26"/>
    <mergeCell ref="D24:D26"/>
    <mergeCell ref="F24:F26"/>
    <mergeCell ref="H24:H25"/>
    <mergeCell ref="I24:I26"/>
    <mergeCell ref="K24:K25"/>
    <mergeCell ref="L24:L26"/>
  </mergeCells>
  <conditionalFormatting sqref="D6:D53 F4:AC4 AF6:AF53 AI4:BF4">
    <cfRule type="cellIs" dxfId="12" priority="1" operator="equal">
      <formula>0</formula>
    </cfRule>
  </conditionalFormatting>
  <conditionalFormatting sqref="C6:C53 AE6:AE53">
    <cfRule type="cellIs" dxfId="11" priority="2" operator="equal">
      <formula>0</formula>
    </cfRule>
  </conditionalFormatting>
  <dataValidations count="9">
    <dataValidation type="decimal" operator="lessThanOrEqual" allowBlank="1" showInputMessage="1" prompt="Primary Long Jump - Please check this result for errors_x000a__x000a_Performances should be below 2.50" sqref="AO7:AO53">
      <formula1>2.5</formula1>
    </dataValidation>
    <dataValidation type="decimal" operator="lessThanOrEqual" allowBlank="1" showInputMessage="1" prompt=" - " sqref="AU6:AU53">
      <formula1>60</formula1>
    </dataValidation>
    <dataValidation type="decimal" operator="lessThanOrEqual" allowBlank="1" showInputMessage="1" prompt=" - " sqref="AL7:AL53">
      <formula1>65</formula1>
    </dataValidation>
    <dataValidation type="decimal" operator="lessThan" allowBlank="1" showInputMessage="1" prompt="Primary Track - Times should be below 200 secs" sqref="F6 I6 L6 O6 R6 U6 X6 AA6 F9 I9 L9 O9 R9 U9 X9 AA9 F12 I12 L12 O12 R12 U12 X12 AA12 F15 I15 L15 O15 R15 U15 X15 AA15 F18 I18 L18 O18 R18 U18 X18 AA18 F21 I21 L21 O21 R21 U21 X21 AA21 F24 I24 L24 O24 R24 U24 X24 AA24 F27 I27 L27 O27 R27 U27 X27 AA27 F30 I30 L30 O30 R30 U30 X30 AA30 F33 I33 L33 O33 R33 U33 X33 AA33 F36 I36 L36 O36 R36 U36 X36 AA36 F39 I39 L39 O39 R39 U39 X39 AA39 F42 I42 L42 O42 R42 U42 X42 AA42 F45 I45 L45 O45 R45 U45 X45 AA45 F48 I48 L48 O48 R48 U48 X48 AA48 F51 I51 L51 O51 R51 U51 X51 AA51">
      <formula1>200</formula1>
    </dataValidation>
    <dataValidation type="decimal" operator="lessThanOrEqual" allowBlank="1" showInputMessage="1" prompt="Primary Speed Bounce - Please check this result for errors_x000a__x000a_Performances should be below 65" sqref="AL6">
      <formula1>65</formula1>
    </dataValidation>
    <dataValidation type="decimal" operator="lessThanOrEqual" allowBlank="1" showInputMessage="1" prompt="Primary Long Jump - Please check this result for errors_x000a__x000a_Performances should be below 2.50m" sqref="AO6">
      <formula1>2.5</formula1>
    </dataValidation>
    <dataValidation type="decimal" operator="lessThanOrEqual" allowBlank="1" showInputMessage="1" prompt="Primary Triple Jump - Please check this result for errors_x000a__x000a_Performances should be below 7.50m" sqref="AR6:AR53">
      <formula1>7.5</formula1>
    </dataValidation>
    <dataValidation type="decimal" operator="lessThanOrEqual" allowBlank="1" showInputMessage="1" prompt=" - " sqref="AI6:AI53">
      <formula1>15</formula1>
    </dataValidation>
    <dataValidation type="decimal" operator="lessThanOrEqual" allowBlank="1" showInputMessage="1" prompt="Primary Soft Javelin - Please check this result for errors_x000a__x000a_Performances should be below 30m" sqref="AX6:AX53 BA6:BA53 BD6:BD53">
      <formula1>30</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0806"/>
  </sheetPr>
  <dimension ref="A1:AA1000"/>
  <sheetViews>
    <sheetView showGridLines="0" topLeftCell="H1" workbookViewId="0"/>
  </sheetViews>
  <sheetFormatPr defaultColWidth="12.5703125" defaultRowHeight="15" customHeight="1" x14ac:dyDescent="0.2"/>
  <cols>
    <col min="1" max="1" width="17.85546875" hidden="1" customWidth="1"/>
    <col min="2" max="2" width="15.7109375" hidden="1" customWidth="1"/>
    <col min="3" max="3" width="9.140625" hidden="1" customWidth="1"/>
    <col min="4" max="6" width="9.28515625" hidden="1" customWidth="1"/>
    <col min="7" max="7" width="9.140625" hidden="1" customWidth="1"/>
    <col min="8" max="9" width="8.85546875" customWidth="1"/>
    <col min="10" max="10" width="0.85546875" customWidth="1"/>
    <col min="11" max="11" width="3.7109375" customWidth="1"/>
    <col min="12" max="12" width="7.7109375" customWidth="1"/>
    <col min="13" max="13" width="26.42578125" customWidth="1"/>
    <col min="14" max="14" width="7" customWidth="1"/>
    <col min="15" max="15" width="5.7109375" customWidth="1"/>
    <col min="16" max="16" width="8.28515625" customWidth="1"/>
    <col min="17" max="17" width="25.28515625" customWidth="1"/>
    <col min="18" max="18" width="8.140625" customWidth="1"/>
    <col min="19" max="19" width="24.28515625" customWidth="1"/>
    <col min="20" max="20" width="3.7109375" customWidth="1"/>
    <col min="21" max="21" width="1.140625" customWidth="1"/>
    <col min="22" max="22" width="8.85546875" customWidth="1"/>
    <col min="23" max="23" width="32.28515625" customWidth="1"/>
    <col min="24" max="27" width="8.85546875" customWidth="1"/>
  </cols>
  <sheetData>
    <row r="1" spans="8:25" ht="13.5" customHeight="1" x14ac:dyDescent="0.2">
      <c r="H1" s="4"/>
      <c r="I1" s="4"/>
      <c r="J1" s="4"/>
      <c r="K1" s="4"/>
      <c r="L1" s="4"/>
      <c r="M1" s="4"/>
      <c r="N1" s="4"/>
      <c r="O1" s="4"/>
      <c r="P1" s="4"/>
      <c r="Q1" s="4"/>
      <c r="R1" s="4"/>
      <c r="S1" s="4"/>
      <c r="T1" s="4"/>
      <c r="U1" s="4"/>
      <c r="V1" s="4"/>
      <c r="W1" s="4"/>
      <c r="X1" s="4"/>
      <c r="Y1" s="4"/>
    </row>
    <row r="2" spans="8:25" ht="3" customHeight="1" x14ac:dyDescent="0.2">
      <c r="H2" s="4"/>
      <c r="I2" s="4"/>
      <c r="J2" s="170"/>
      <c r="K2" s="171"/>
      <c r="L2" s="171"/>
      <c r="M2" s="171"/>
      <c r="N2" s="171"/>
      <c r="O2" s="171"/>
      <c r="P2" s="171"/>
      <c r="Q2" s="171"/>
      <c r="R2" s="171"/>
      <c r="S2" s="171"/>
      <c r="T2" s="171"/>
      <c r="U2" s="172"/>
      <c r="V2" s="4"/>
      <c r="W2" s="4"/>
      <c r="X2" s="4"/>
      <c r="Y2" s="4"/>
    </row>
    <row r="3" spans="8:25" ht="26.25" customHeight="1" x14ac:dyDescent="0.4">
      <c r="H3" s="4"/>
      <c r="I3" s="4"/>
      <c r="J3" s="173"/>
      <c r="K3" s="4"/>
      <c r="L3" s="397" t="s">
        <v>112</v>
      </c>
      <c r="M3" s="318"/>
      <c r="N3" s="318"/>
      <c r="O3" s="318"/>
      <c r="P3" s="318"/>
      <c r="Q3" s="318"/>
      <c r="R3" s="97"/>
      <c r="S3" s="97"/>
      <c r="T3" s="4"/>
      <c r="U3" s="174"/>
      <c r="V3" s="4"/>
      <c r="W3" s="4"/>
      <c r="X3" s="4"/>
      <c r="Y3" s="4"/>
    </row>
    <row r="4" spans="8:25" ht="10.5" customHeight="1" x14ac:dyDescent="0.25">
      <c r="H4" s="4"/>
      <c r="I4" s="4"/>
      <c r="J4" s="173"/>
      <c r="K4" s="4"/>
      <c r="L4" s="398"/>
      <c r="M4" s="318"/>
      <c r="N4" s="175"/>
      <c r="O4" s="175"/>
      <c r="P4" s="175"/>
      <c r="Q4" s="175"/>
      <c r="R4" s="175"/>
      <c r="S4" s="175"/>
      <c r="T4" s="176"/>
      <c r="U4" s="177"/>
      <c r="V4" s="4"/>
      <c r="W4" s="4"/>
      <c r="X4" s="4"/>
      <c r="Y4" s="4"/>
    </row>
    <row r="5" spans="8:25" ht="15.75" customHeight="1" x14ac:dyDescent="0.25">
      <c r="H5" s="4"/>
      <c r="I5" s="4"/>
      <c r="J5" s="173"/>
      <c r="K5" s="4"/>
      <c r="L5" s="398" t="s">
        <v>113</v>
      </c>
      <c r="M5" s="318"/>
      <c r="N5" s="175"/>
      <c r="O5" s="175"/>
      <c r="P5" s="175"/>
      <c r="Q5" s="175"/>
      <c r="R5" s="175"/>
      <c r="S5" s="175"/>
      <c r="T5" s="176"/>
      <c r="U5" s="177"/>
      <c r="V5" s="4"/>
      <c r="W5" s="4"/>
      <c r="X5" s="4"/>
      <c r="Y5" s="4"/>
    </row>
    <row r="6" spans="8:25" ht="21.75" customHeight="1" x14ac:dyDescent="0.2">
      <c r="H6" s="4"/>
      <c r="I6" s="4"/>
      <c r="J6" s="173"/>
      <c r="K6" s="4"/>
      <c r="L6" s="178" t="s">
        <v>114</v>
      </c>
      <c r="M6" s="399" t="str">
        <f>'TEAM NAMES &amp; EVENTS'!E7</f>
        <v>PSSP Level 2</v>
      </c>
      <c r="N6" s="318"/>
      <c r="O6" s="318"/>
      <c r="P6" s="318"/>
      <c r="Q6" s="179"/>
      <c r="R6" s="179"/>
      <c r="S6" s="179"/>
      <c r="T6" s="180"/>
      <c r="U6" s="181"/>
      <c r="V6" s="4"/>
      <c r="W6" s="4"/>
      <c r="X6" s="4"/>
      <c r="Y6" s="4"/>
    </row>
    <row r="7" spans="8:25" ht="12.75" customHeight="1" x14ac:dyDescent="0.2">
      <c r="H7" s="4"/>
      <c r="I7" s="4"/>
      <c r="J7" s="173"/>
      <c r="K7" s="4"/>
      <c r="L7" s="178" t="s">
        <v>115</v>
      </c>
      <c r="M7" s="400">
        <f>'TEAM NAMES &amp; EVENTS'!E8</f>
        <v>44592</v>
      </c>
      <c r="N7" s="318"/>
      <c r="O7" s="318"/>
      <c r="P7" s="318"/>
      <c r="Q7" s="178"/>
      <c r="R7" s="178"/>
      <c r="S7" s="178"/>
      <c r="T7" s="58"/>
      <c r="U7" s="182"/>
      <c r="V7" s="4"/>
      <c r="W7" s="401"/>
      <c r="X7" s="4"/>
      <c r="Y7" s="4"/>
    </row>
    <row r="8" spans="8:25" ht="12.75" customHeight="1" x14ac:dyDescent="0.2">
      <c r="H8" s="4"/>
      <c r="I8" s="4"/>
      <c r="J8" s="173"/>
      <c r="K8" s="4"/>
      <c r="L8" s="178" t="s">
        <v>116</v>
      </c>
      <c r="M8" s="402" t="str">
        <f>'TEAM NAMES &amp; EVENTS'!E9</f>
        <v>Plymouth Marjon University</v>
      </c>
      <c r="N8" s="318"/>
      <c r="O8" s="318"/>
      <c r="P8" s="318"/>
      <c r="Q8" s="178"/>
      <c r="R8" s="178"/>
      <c r="S8" s="178"/>
      <c r="T8" s="58"/>
      <c r="U8" s="182"/>
      <c r="V8" s="4"/>
      <c r="W8" s="318"/>
      <c r="X8" s="4"/>
      <c r="Y8" s="4"/>
    </row>
    <row r="9" spans="8:25" ht="15" customHeight="1" x14ac:dyDescent="0.2">
      <c r="H9" s="4"/>
      <c r="I9" s="4"/>
      <c r="J9" s="173"/>
      <c r="K9" s="4"/>
      <c r="L9" s="97"/>
      <c r="M9" s="97"/>
      <c r="N9" s="97"/>
      <c r="O9" s="97"/>
      <c r="P9" s="97"/>
      <c r="Q9" s="97"/>
      <c r="R9" s="97"/>
      <c r="S9" s="97"/>
      <c r="T9" s="4"/>
      <c r="U9" s="174"/>
      <c r="V9" s="4"/>
      <c r="W9" s="4"/>
      <c r="X9" s="4"/>
      <c r="Y9" s="4"/>
    </row>
    <row r="10" spans="8:25" ht="15" customHeight="1" x14ac:dyDescent="0.2">
      <c r="H10" s="4"/>
      <c r="I10" s="4"/>
      <c r="J10" s="173"/>
      <c r="K10" s="4"/>
      <c r="L10" s="97"/>
      <c r="M10" s="97"/>
      <c r="N10" s="97"/>
      <c r="O10" s="97"/>
      <c r="P10" s="97"/>
      <c r="Q10" s="97"/>
      <c r="R10" s="97"/>
      <c r="S10" s="97"/>
      <c r="T10" s="4"/>
      <c r="U10" s="174"/>
      <c r="V10" s="4"/>
      <c r="W10" s="4"/>
      <c r="X10" s="4"/>
      <c r="Y10" s="4"/>
    </row>
    <row r="11" spans="8:25" ht="109.5" customHeight="1" x14ac:dyDescent="0.2">
      <c r="H11" s="4"/>
      <c r="I11" s="4"/>
      <c r="J11" s="183"/>
      <c r="K11" s="1"/>
      <c r="L11" s="404" t="s">
        <v>117</v>
      </c>
      <c r="M11" s="318"/>
      <c r="N11" s="318"/>
      <c r="O11" s="318"/>
      <c r="P11" s="318"/>
      <c r="Q11" s="318"/>
      <c r="R11" s="318"/>
      <c r="S11" s="318"/>
      <c r="T11" s="184"/>
      <c r="U11" s="174"/>
      <c r="V11" s="4"/>
      <c r="W11" s="185" t="s">
        <v>118</v>
      </c>
      <c r="X11" s="4"/>
      <c r="Y11" s="4"/>
    </row>
    <row r="12" spans="8:25" ht="109.5" customHeight="1" x14ac:dyDescent="0.2">
      <c r="H12" s="4"/>
      <c r="I12" s="4"/>
      <c r="J12" s="183"/>
      <c r="K12" s="1"/>
      <c r="L12" s="404" t="s">
        <v>119</v>
      </c>
      <c r="M12" s="318"/>
      <c r="N12" s="318"/>
      <c r="O12" s="318"/>
      <c r="P12" s="318"/>
      <c r="Q12" s="318"/>
      <c r="R12" s="318"/>
      <c r="S12" s="318"/>
      <c r="T12" s="184"/>
      <c r="U12" s="174"/>
      <c r="V12" s="4"/>
      <c r="W12" s="185" t="s">
        <v>120</v>
      </c>
      <c r="X12" s="4"/>
      <c r="Y12" s="4"/>
    </row>
    <row r="13" spans="8:25" ht="109.5" customHeight="1" x14ac:dyDescent="0.2">
      <c r="H13" s="4"/>
      <c r="I13" s="4"/>
      <c r="J13" s="183"/>
      <c r="K13" s="1"/>
      <c r="L13" s="404" t="s">
        <v>121</v>
      </c>
      <c r="M13" s="318"/>
      <c r="N13" s="318"/>
      <c r="O13" s="318"/>
      <c r="P13" s="318"/>
      <c r="Q13" s="318"/>
      <c r="R13" s="318"/>
      <c r="S13" s="318"/>
      <c r="T13" s="184"/>
      <c r="U13" s="174"/>
      <c r="V13" s="4"/>
      <c r="W13" s="185" t="s">
        <v>122</v>
      </c>
      <c r="X13" s="4"/>
      <c r="Y13" s="4"/>
    </row>
    <row r="14" spans="8:25" ht="12.75" customHeight="1" x14ac:dyDescent="0.2">
      <c r="H14" s="4"/>
      <c r="I14" s="4"/>
      <c r="J14" s="173"/>
      <c r="K14" s="4"/>
      <c r="L14" s="97"/>
      <c r="M14" s="97"/>
      <c r="N14" s="97"/>
      <c r="O14" s="97"/>
      <c r="P14" s="97"/>
      <c r="Q14" s="97"/>
      <c r="R14" s="97"/>
      <c r="S14" s="97"/>
      <c r="T14" s="4"/>
      <c r="U14" s="174"/>
      <c r="V14" s="4"/>
      <c r="W14" s="10"/>
      <c r="X14" s="4"/>
      <c r="Y14" s="4"/>
    </row>
    <row r="15" spans="8:25" ht="15.75" customHeight="1" x14ac:dyDescent="0.25">
      <c r="H15" s="4"/>
      <c r="I15" s="4"/>
      <c r="J15" s="173"/>
      <c r="K15" s="4"/>
      <c r="L15" s="405" t="s">
        <v>123</v>
      </c>
      <c r="M15" s="318"/>
      <c r="N15" s="97"/>
      <c r="O15" s="97"/>
      <c r="P15" s="97"/>
      <c r="Q15" s="97"/>
      <c r="R15" s="97"/>
      <c r="S15" s="97"/>
      <c r="T15" s="4"/>
      <c r="U15" s="174"/>
      <c r="V15" s="4"/>
      <c r="W15" s="10"/>
      <c r="X15" s="4"/>
      <c r="Y15" s="4"/>
    </row>
    <row r="16" spans="8:25" ht="13.5" customHeight="1" x14ac:dyDescent="0.2">
      <c r="H16" s="4"/>
      <c r="I16" s="4"/>
      <c r="J16" s="173"/>
      <c r="K16" s="4"/>
      <c r="L16" s="97"/>
      <c r="M16" s="97"/>
      <c r="N16" s="97"/>
      <c r="O16" s="97"/>
      <c r="P16" s="97"/>
      <c r="Q16" s="97"/>
      <c r="R16" s="97"/>
      <c r="S16" s="97"/>
      <c r="T16" s="4"/>
      <c r="U16" s="174"/>
      <c r="V16" s="4"/>
      <c r="W16" s="406" t="s">
        <v>124</v>
      </c>
      <c r="X16" s="4"/>
      <c r="Y16" s="4"/>
    </row>
    <row r="17" spans="1:26" ht="12.75" customHeight="1" x14ac:dyDescent="0.2">
      <c r="H17" s="4"/>
      <c r="I17" s="4"/>
      <c r="J17" s="173"/>
      <c r="K17" s="4"/>
      <c r="L17" s="186" t="s">
        <v>33</v>
      </c>
      <c r="M17" s="187" t="s">
        <v>107</v>
      </c>
      <c r="N17" s="188" t="s">
        <v>125</v>
      </c>
      <c r="O17" s="189"/>
      <c r="P17" s="186" t="s">
        <v>33</v>
      </c>
      <c r="Q17" s="187" t="s">
        <v>107</v>
      </c>
      <c r="R17" s="188" t="s">
        <v>125</v>
      </c>
      <c r="S17" s="189"/>
      <c r="T17" s="190"/>
      <c r="U17" s="174"/>
      <c r="V17" s="4"/>
      <c r="W17" s="407"/>
      <c r="X17" s="4"/>
      <c r="Y17" s="4"/>
    </row>
    <row r="18" spans="1:26" ht="15" hidden="1" customHeight="1" x14ac:dyDescent="0.2">
      <c r="H18" s="4"/>
      <c r="I18" s="4"/>
      <c r="J18" s="173"/>
      <c r="K18" s="4"/>
      <c r="L18" s="191"/>
      <c r="M18" s="192"/>
      <c r="N18" s="193"/>
      <c r="O18" s="97"/>
      <c r="P18" s="194"/>
      <c r="Q18" s="195"/>
      <c r="R18" s="196"/>
      <c r="S18" s="197"/>
      <c r="T18" s="198"/>
      <c r="U18" s="199"/>
      <c r="V18" s="4"/>
      <c r="W18" s="407"/>
      <c r="X18" s="4"/>
      <c r="Y18" s="4"/>
    </row>
    <row r="19" spans="1:26" ht="15" hidden="1" customHeight="1" x14ac:dyDescent="0.2">
      <c r="H19" s="4"/>
      <c r="I19" s="4"/>
      <c r="J19" s="173"/>
      <c r="K19" s="4"/>
      <c r="L19" s="191"/>
      <c r="M19" s="192"/>
      <c r="N19" s="193"/>
      <c r="O19" s="97"/>
      <c r="P19" s="194"/>
      <c r="Q19" s="195"/>
      <c r="R19" s="196"/>
      <c r="S19" s="197"/>
      <c r="T19" s="198"/>
      <c r="U19" s="199"/>
      <c r="V19" s="4"/>
      <c r="W19" s="407"/>
      <c r="X19" s="4"/>
      <c r="Y19" s="4"/>
    </row>
    <row r="20" spans="1:26" ht="15" hidden="1" customHeight="1" x14ac:dyDescent="0.2">
      <c r="H20" s="4"/>
      <c r="I20" s="4"/>
      <c r="J20" s="173"/>
      <c r="K20" s="4"/>
      <c r="L20" s="191"/>
      <c r="M20" s="192"/>
      <c r="N20" s="193"/>
      <c r="O20" s="97"/>
      <c r="P20" s="194"/>
      <c r="Q20" s="195"/>
      <c r="R20" s="196"/>
      <c r="S20" s="197"/>
      <c r="T20" s="198"/>
      <c r="U20" s="199"/>
      <c r="V20" s="4"/>
      <c r="W20" s="407"/>
      <c r="X20" s="4"/>
      <c r="Y20" s="4"/>
    </row>
    <row r="21" spans="1:26" ht="15" hidden="1" customHeight="1" x14ac:dyDescent="0.2">
      <c r="H21" s="4"/>
      <c r="I21" s="4"/>
      <c r="J21" s="173"/>
      <c r="K21" s="4"/>
      <c r="L21" s="191"/>
      <c r="M21" s="192"/>
      <c r="N21" s="193"/>
      <c r="O21" s="97"/>
      <c r="P21" s="194"/>
      <c r="Q21" s="195"/>
      <c r="R21" s="196"/>
      <c r="S21" s="197"/>
      <c r="T21" s="198"/>
      <c r="U21" s="199"/>
      <c r="V21" s="4"/>
      <c r="W21" s="407"/>
      <c r="X21" s="4"/>
      <c r="Y21" s="4"/>
    </row>
    <row r="22" spans="1:26" ht="15" hidden="1" customHeight="1" x14ac:dyDescent="0.2">
      <c r="H22" s="4"/>
      <c r="I22" s="4"/>
      <c r="J22" s="173"/>
      <c r="K22" s="4"/>
      <c r="L22" s="191"/>
      <c r="M22" s="192"/>
      <c r="N22" s="193"/>
      <c r="O22" s="97"/>
      <c r="P22" s="200">
        <f t="shared" ref="P22:P37" ca="1" si="0">OFFSET(G$30,MATCH(LARGE(F$30:F$45,ROW()-ROW(P$22)+1),F$30:F$45,0)-1,0)</f>
        <v>1</v>
      </c>
      <c r="Q22" s="201" t="str">
        <f t="shared" ref="Q22:Q37" ca="1" si="1">OFFSET(A$30,MATCH(LARGE(F$30:F$45,ROW()-ROW(Q$22)+1),F$30:F$45,0)-1,0)</f>
        <v>Bickleigh Down</v>
      </c>
      <c r="R22" s="202">
        <f t="shared" ref="R22:R37" ca="1" si="2">OFFSET(D$30,MATCH(LARGE(F$30:F$45,ROW()-ROW(R$22)+1),F$30:F$45,0)-1,0)</f>
        <v>334</v>
      </c>
      <c r="S22" s="203"/>
      <c r="T22" s="204"/>
      <c r="U22" s="199"/>
      <c r="V22" s="4"/>
      <c r="W22" s="407"/>
      <c r="X22" s="4"/>
      <c r="Y22" s="4"/>
    </row>
    <row r="23" spans="1:26" ht="15" hidden="1" customHeight="1" x14ac:dyDescent="0.2">
      <c r="H23" s="4"/>
      <c r="I23" s="4"/>
      <c r="J23" s="173"/>
      <c r="K23" s="4"/>
      <c r="L23" s="191"/>
      <c r="M23" s="192"/>
      <c r="N23" s="193"/>
      <c r="O23" s="97"/>
      <c r="P23" s="200">
        <f t="shared" ca="1" si="0"/>
        <v>2</v>
      </c>
      <c r="Q23" s="201" t="str">
        <f t="shared" ca="1" si="1"/>
        <v>Compton</v>
      </c>
      <c r="R23" s="202">
        <f t="shared" ca="1" si="2"/>
        <v>292</v>
      </c>
      <c r="S23" s="203"/>
      <c r="T23" s="204"/>
      <c r="U23" s="199"/>
      <c r="V23" s="4"/>
      <c r="W23" s="407"/>
      <c r="X23" s="4"/>
      <c r="Y23" s="4"/>
    </row>
    <row r="24" spans="1:26" ht="15" hidden="1" customHeight="1" x14ac:dyDescent="0.2">
      <c r="H24" s="4"/>
      <c r="I24" s="4"/>
      <c r="J24" s="173"/>
      <c r="K24" s="4"/>
      <c r="L24" s="191"/>
      <c r="M24" s="192"/>
      <c r="N24" s="193"/>
      <c r="O24" s="97"/>
      <c r="P24" s="200">
        <f t="shared" ca="1" si="0"/>
        <v>3</v>
      </c>
      <c r="Q24" s="201" t="str">
        <f t="shared" ca="1" si="1"/>
        <v xml:space="preserve">Montpelier </v>
      </c>
      <c r="R24" s="202">
        <f t="shared" ca="1" si="2"/>
        <v>276</v>
      </c>
      <c r="S24" s="203"/>
      <c r="T24" s="204"/>
      <c r="U24" s="199"/>
      <c r="V24" s="4"/>
      <c r="W24" s="407"/>
      <c r="X24" s="4"/>
      <c r="Y24" s="4"/>
    </row>
    <row r="25" spans="1:26" ht="15" hidden="1" customHeight="1" x14ac:dyDescent="0.2">
      <c r="H25" s="4"/>
      <c r="I25" s="4"/>
      <c r="J25" s="173"/>
      <c r="K25" s="4"/>
      <c r="L25" s="191"/>
      <c r="M25" s="192"/>
      <c r="N25" s="193"/>
      <c r="O25" s="97"/>
      <c r="P25" s="200">
        <f t="shared" ca="1" si="0"/>
        <v>4</v>
      </c>
      <c r="Q25" s="201" t="str">
        <f t="shared" ca="1" si="1"/>
        <v>Salsibury Road</v>
      </c>
      <c r="R25" s="202">
        <f t="shared" ca="1" si="2"/>
        <v>268</v>
      </c>
      <c r="S25" s="203"/>
      <c r="T25" s="204"/>
      <c r="U25" s="199"/>
      <c r="V25" s="4"/>
      <c r="W25" s="407"/>
      <c r="X25" s="4"/>
      <c r="Y25" s="4"/>
    </row>
    <row r="26" spans="1:26" ht="15" hidden="1" customHeight="1" x14ac:dyDescent="0.2">
      <c r="H26" s="4"/>
      <c r="I26" s="4"/>
      <c r="J26" s="173"/>
      <c r="K26" s="4"/>
      <c r="L26" s="191"/>
      <c r="M26" s="192"/>
      <c r="N26" s="193"/>
      <c r="O26" s="97"/>
      <c r="P26" s="200">
        <f t="shared" ca="1" si="0"/>
        <v>5</v>
      </c>
      <c r="Q26" s="201" t="str">
        <f t="shared" ca="1" si="1"/>
        <v>Elburton</v>
      </c>
      <c r="R26" s="202">
        <f t="shared" ca="1" si="2"/>
        <v>212</v>
      </c>
      <c r="S26" s="203"/>
      <c r="T26" s="204"/>
      <c r="U26" s="199"/>
      <c r="V26" s="4"/>
      <c r="W26" s="407"/>
      <c r="X26" s="4"/>
      <c r="Y26" s="4"/>
    </row>
    <row r="27" spans="1:26" ht="15" hidden="1" customHeight="1" x14ac:dyDescent="0.2">
      <c r="H27" s="4"/>
      <c r="I27" s="4"/>
      <c r="J27" s="173"/>
      <c r="K27" s="4"/>
      <c r="L27" s="191"/>
      <c r="M27" s="192"/>
      <c r="N27" s="193"/>
      <c r="O27" s="97"/>
      <c r="P27" s="200">
        <f t="shared" ca="1" si="0"/>
        <v>6</v>
      </c>
      <c r="Q27" s="201" t="str">
        <f t="shared" ca="1" si="1"/>
        <v>Holy Cross</v>
      </c>
      <c r="R27" s="202">
        <f t="shared" ca="1" si="2"/>
        <v>186</v>
      </c>
      <c r="S27" s="203"/>
      <c r="T27" s="204"/>
      <c r="U27" s="199"/>
      <c r="V27" s="4"/>
      <c r="W27" s="407"/>
      <c r="X27" s="4"/>
      <c r="Y27" s="4"/>
    </row>
    <row r="28" spans="1:26" ht="15" hidden="1" customHeight="1" x14ac:dyDescent="0.2">
      <c r="H28" s="4"/>
      <c r="I28" s="4"/>
      <c r="J28" s="173"/>
      <c r="K28" s="4"/>
      <c r="L28" s="191"/>
      <c r="M28" s="192"/>
      <c r="N28" s="193"/>
      <c r="O28" s="97"/>
      <c r="P28" s="200">
        <f t="shared" ca="1" si="0"/>
        <v>7</v>
      </c>
      <c r="Q28" s="201" t="str">
        <f t="shared" ca="1" si="1"/>
        <v xml:space="preserve">Mary Dean's </v>
      </c>
      <c r="R28" s="202">
        <f t="shared" ca="1" si="2"/>
        <v>146</v>
      </c>
      <c r="S28" s="203"/>
      <c r="T28" s="204"/>
      <c r="U28" s="199"/>
      <c r="V28" s="4"/>
      <c r="W28" s="407"/>
      <c r="X28" s="4"/>
      <c r="Y28" s="4"/>
    </row>
    <row r="29" spans="1:26" ht="15" hidden="1" customHeight="1" x14ac:dyDescent="0.2">
      <c r="A29" s="205" t="s">
        <v>107</v>
      </c>
      <c r="B29" s="205" t="s">
        <v>9</v>
      </c>
      <c r="C29" s="205" t="s">
        <v>11</v>
      </c>
      <c r="D29" s="205" t="s">
        <v>126</v>
      </c>
      <c r="E29" s="205" t="s">
        <v>127</v>
      </c>
      <c r="F29" s="205" t="s">
        <v>128</v>
      </c>
      <c r="G29" s="205" t="s">
        <v>129</v>
      </c>
      <c r="H29" s="4"/>
      <c r="I29" s="4"/>
      <c r="J29" s="173"/>
      <c r="K29" s="4"/>
      <c r="L29" s="191"/>
      <c r="M29" s="192"/>
      <c r="N29" s="193"/>
      <c r="O29" s="97"/>
      <c r="P29" s="200">
        <f t="shared" ca="1" si="0"/>
        <v>8</v>
      </c>
      <c r="Q29" s="201" t="str">
        <f t="shared" ca="1" si="1"/>
        <v xml:space="preserve">Plympton St Maurice </v>
      </c>
      <c r="R29" s="202">
        <f t="shared" ca="1" si="2"/>
        <v>78</v>
      </c>
      <c r="S29" s="203"/>
      <c r="T29" s="204"/>
      <c r="U29" s="199"/>
      <c r="V29" s="4"/>
      <c r="W29" s="407"/>
      <c r="X29" s="4"/>
      <c r="Y29" s="4"/>
    </row>
    <row r="30" spans="1:26" ht="24.75" customHeight="1" x14ac:dyDescent="0.2">
      <c r="A30" s="205" t="str">
        <f>'TEAM NAMES &amp; EVENTS'!E12</f>
        <v>Bickleigh Down</v>
      </c>
      <c r="B30" s="205">
        <f>'TEAM SCORES'!G28</f>
        <v>162</v>
      </c>
      <c r="C30" s="205">
        <f>'TEAM SCORES'!H28</f>
        <v>172</v>
      </c>
      <c r="D30" s="205">
        <f t="shared" ref="D30:D45" si="3">B30+C30</f>
        <v>334</v>
      </c>
      <c r="E30" s="205">
        <v>0.01</v>
      </c>
      <c r="F30" s="205">
        <f t="shared" ref="F30:F45" si="4">(D30+E30)</f>
        <v>334.01</v>
      </c>
      <c r="G30" s="205">
        <f t="shared" ref="G30:G45" si="5">IF(D30=0,0,RANK(D30,$D$30:$D$45))</f>
        <v>1</v>
      </c>
      <c r="H30" s="4"/>
      <c r="I30" s="4"/>
      <c r="J30" s="173"/>
      <c r="K30" s="4"/>
      <c r="L30" s="200">
        <f t="shared" ref="L30:L45" ca="1" si="6">OFFSET(G$30,MATCH(LARGE(F$30:F$45,ROW()-ROW(L$30)+1),F$30:F$45,0)-1,0)</f>
        <v>1</v>
      </c>
      <c r="M30" s="201" t="str">
        <f t="shared" ref="M30:M45" ca="1" si="7">OFFSET(A$30,MATCH(LARGE(F$30:F$45,ROW()-ROW(M$30)+1),F$30:F$45,0)-1,0)</f>
        <v>Bickleigh Down</v>
      </c>
      <c r="N30" s="202">
        <f t="shared" ref="N30:N45" ca="1" si="8">OFFSET(D$30,MATCH(LARGE(F$30:F$45,ROW()-ROW(N$30)+1),F$30:F$45,0)-1,0)</f>
        <v>334</v>
      </c>
      <c r="O30" s="197"/>
      <c r="P30" s="200">
        <f t="shared" ca="1" si="0"/>
        <v>0</v>
      </c>
      <c r="Q30" s="201">
        <f t="shared" ca="1" si="1"/>
        <v>0</v>
      </c>
      <c r="R30" s="202">
        <f t="shared" ca="1" si="2"/>
        <v>0</v>
      </c>
      <c r="S30" s="203"/>
      <c r="T30" s="204"/>
      <c r="U30" s="199"/>
      <c r="V30" s="4"/>
      <c r="W30" s="408"/>
      <c r="X30" s="4"/>
      <c r="Y30" s="4"/>
    </row>
    <row r="31" spans="1:26" ht="24.75" customHeight="1" x14ac:dyDescent="0.2">
      <c r="A31" s="205" t="str">
        <f>'TEAM NAMES &amp; EVENTS'!E13</f>
        <v>Holy Cross</v>
      </c>
      <c r="B31" s="205">
        <f>'TEAM SCORES'!I28</f>
        <v>76</v>
      </c>
      <c r="C31" s="205">
        <f>'TEAM SCORES'!J28</f>
        <v>110</v>
      </c>
      <c r="D31" s="205">
        <f t="shared" si="3"/>
        <v>186</v>
      </c>
      <c r="E31" s="205">
        <v>0.02</v>
      </c>
      <c r="F31" s="205">
        <f t="shared" si="4"/>
        <v>186.02</v>
      </c>
      <c r="G31" s="205">
        <f t="shared" si="5"/>
        <v>6</v>
      </c>
      <c r="H31" s="4"/>
      <c r="I31" s="4"/>
      <c r="J31" s="173"/>
      <c r="K31" s="4"/>
      <c r="L31" s="200">
        <f t="shared" ca="1" si="6"/>
        <v>2</v>
      </c>
      <c r="M31" s="201" t="str">
        <f t="shared" ca="1" si="7"/>
        <v>Compton</v>
      </c>
      <c r="N31" s="202">
        <f t="shared" ca="1" si="8"/>
        <v>292</v>
      </c>
      <c r="O31" s="197"/>
      <c r="P31" s="200">
        <f t="shared" ca="1" si="0"/>
        <v>0</v>
      </c>
      <c r="Q31" s="201">
        <f t="shared" ca="1" si="1"/>
        <v>0</v>
      </c>
      <c r="R31" s="202">
        <f t="shared" ca="1" si="2"/>
        <v>0</v>
      </c>
      <c r="S31" s="203"/>
      <c r="T31" s="204"/>
      <c r="U31" s="199"/>
      <c r="V31" s="4"/>
      <c r="W31" s="4"/>
      <c r="X31" s="4"/>
      <c r="Y31" s="4"/>
      <c r="Z31" s="4"/>
    </row>
    <row r="32" spans="1:26" ht="24.75" customHeight="1" x14ac:dyDescent="0.2">
      <c r="A32" s="205" t="str">
        <f>'TEAM NAMES &amp; EVENTS'!E14</f>
        <v xml:space="preserve">Mary Dean's </v>
      </c>
      <c r="B32" s="205">
        <f>'TEAM SCORES'!K28</f>
        <v>62</v>
      </c>
      <c r="C32" s="205">
        <f>'TEAM SCORES'!L28</f>
        <v>84</v>
      </c>
      <c r="D32" s="205">
        <f t="shared" si="3"/>
        <v>146</v>
      </c>
      <c r="E32" s="205">
        <v>0.03</v>
      </c>
      <c r="F32" s="205">
        <f t="shared" si="4"/>
        <v>146.03</v>
      </c>
      <c r="G32" s="205">
        <f t="shared" si="5"/>
        <v>7</v>
      </c>
      <c r="H32" s="4"/>
      <c r="I32" s="4"/>
      <c r="J32" s="173"/>
      <c r="K32" s="4"/>
      <c r="L32" s="200">
        <f t="shared" ca="1" si="6"/>
        <v>3</v>
      </c>
      <c r="M32" s="201" t="str">
        <f t="shared" ca="1" si="7"/>
        <v xml:space="preserve">Montpelier </v>
      </c>
      <c r="N32" s="202">
        <f t="shared" ca="1" si="8"/>
        <v>276</v>
      </c>
      <c r="O32" s="197"/>
      <c r="P32" s="200">
        <f t="shared" ca="1" si="0"/>
        <v>0</v>
      </c>
      <c r="Q32" s="201">
        <f t="shared" ca="1" si="1"/>
        <v>0</v>
      </c>
      <c r="R32" s="202">
        <f t="shared" ca="1" si="2"/>
        <v>0</v>
      </c>
      <c r="S32" s="203"/>
      <c r="T32" s="204"/>
      <c r="U32" s="199"/>
      <c r="V32" s="4"/>
      <c r="W32" s="4"/>
      <c r="X32" s="4"/>
      <c r="Y32" s="4"/>
      <c r="Z32" s="4"/>
    </row>
    <row r="33" spans="1:26" ht="24.75" customHeight="1" x14ac:dyDescent="0.2">
      <c r="A33" s="205" t="str">
        <f>'TEAM NAMES &amp; EVENTS'!E15</f>
        <v>Elburton</v>
      </c>
      <c r="B33" s="205">
        <f>'TEAM SCORES'!M28</f>
        <v>116</v>
      </c>
      <c r="C33" s="205">
        <f>'TEAM SCORES'!N28</f>
        <v>96</v>
      </c>
      <c r="D33" s="205">
        <f t="shared" si="3"/>
        <v>212</v>
      </c>
      <c r="E33" s="205">
        <v>0.04</v>
      </c>
      <c r="F33" s="205">
        <f t="shared" si="4"/>
        <v>212.04</v>
      </c>
      <c r="G33" s="205">
        <f t="shared" si="5"/>
        <v>5</v>
      </c>
      <c r="H33" s="4"/>
      <c r="I33" s="4"/>
      <c r="J33" s="173"/>
      <c r="K33" s="4"/>
      <c r="L33" s="200">
        <f t="shared" ca="1" si="6"/>
        <v>4</v>
      </c>
      <c r="M33" s="201" t="str">
        <f t="shared" ca="1" si="7"/>
        <v>Salsibury Road</v>
      </c>
      <c r="N33" s="202">
        <f t="shared" ca="1" si="8"/>
        <v>268</v>
      </c>
      <c r="O33" s="197"/>
      <c r="P33" s="200">
        <f t="shared" ca="1" si="0"/>
        <v>0</v>
      </c>
      <c r="Q33" s="201">
        <f t="shared" ca="1" si="1"/>
        <v>0</v>
      </c>
      <c r="R33" s="202">
        <f t="shared" ca="1" si="2"/>
        <v>0</v>
      </c>
      <c r="S33" s="203"/>
      <c r="T33" s="204"/>
      <c r="U33" s="199"/>
      <c r="V33" s="4"/>
      <c r="W33" s="4"/>
      <c r="X33" s="4"/>
      <c r="Y33" s="4"/>
      <c r="Z33" s="4"/>
    </row>
    <row r="34" spans="1:26" ht="24.75" customHeight="1" x14ac:dyDescent="0.2">
      <c r="A34" s="205" t="str">
        <f>'TEAM NAMES &amp; EVENTS'!E16</f>
        <v xml:space="preserve">Montpelier </v>
      </c>
      <c r="B34" s="205">
        <f>'TEAM SCORES'!O28</f>
        <v>136</v>
      </c>
      <c r="C34" s="205">
        <f>'TEAM SCORES'!P28</f>
        <v>140</v>
      </c>
      <c r="D34" s="205">
        <f t="shared" si="3"/>
        <v>276</v>
      </c>
      <c r="E34" s="205">
        <v>0.05</v>
      </c>
      <c r="F34" s="205">
        <f t="shared" si="4"/>
        <v>276.05</v>
      </c>
      <c r="G34" s="205">
        <f t="shared" si="5"/>
        <v>3</v>
      </c>
      <c r="H34" s="4"/>
      <c r="I34" s="4"/>
      <c r="J34" s="173"/>
      <c r="K34" s="4"/>
      <c r="L34" s="200">
        <f t="shared" ca="1" si="6"/>
        <v>5</v>
      </c>
      <c r="M34" s="201" t="str">
        <f t="shared" ca="1" si="7"/>
        <v>Elburton</v>
      </c>
      <c r="N34" s="202">
        <f t="shared" ca="1" si="8"/>
        <v>212</v>
      </c>
      <c r="O34" s="197"/>
      <c r="P34" s="200">
        <f t="shared" ca="1" si="0"/>
        <v>0</v>
      </c>
      <c r="Q34" s="201">
        <f t="shared" ca="1" si="1"/>
        <v>0</v>
      </c>
      <c r="R34" s="202">
        <f t="shared" ca="1" si="2"/>
        <v>0</v>
      </c>
      <c r="S34" s="203"/>
      <c r="T34" s="204"/>
      <c r="U34" s="199"/>
      <c r="V34" s="4"/>
      <c r="W34" s="4"/>
      <c r="X34" s="4"/>
      <c r="Y34" s="4"/>
      <c r="Z34" s="4"/>
    </row>
    <row r="35" spans="1:26" ht="24.75" customHeight="1" x14ac:dyDescent="0.2">
      <c r="A35" s="205" t="str">
        <f>'TEAM NAMES &amp; EVENTS'!E17</f>
        <v xml:space="preserve">Plympton St Maurice </v>
      </c>
      <c r="B35" s="205">
        <f>'TEAM SCORES'!Q28</f>
        <v>40</v>
      </c>
      <c r="C35" s="205">
        <f>'TEAM SCORES'!R28</f>
        <v>38</v>
      </c>
      <c r="D35" s="205">
        <f t="shared" si="3"/>
        <v>78</v>
      </c>
      <c r="E35" s="205">
        <v>0.06</v>
      </c>
      <c r="F35" s="205">
        <f t="shared" si="4"/>
        <v>78.06</v>
      </c>
      <c r="G35" s="205">
        <f t="shared" si="5"/>
        <v>8</v>
      </c>
      <c r="H35" s="4"/>
      <c r="I35" s="4"/>
      <c r="J35" s="173"/>
      <c r="K35" s="4"/>
      <c r="L35" s="200">
        <f t="shared" ca="1" si="6"/>
        <v>6</v>
      </c>
      <c r="M35" s="201" t="str">
        <f t="shared" ca="1" si="7"/>
        <v>Holy Cross</v>
      </c>
      <c r="N35" s="202">
        <f t="shared" ca="1" si="8"/>
        <v>186</v>
      </c>
      <c r="O35" s="197"/>
      <c r="P35" s="200">
        <f t="shared" ca="1" si="0"/>
        <v>0</v>
      </c>
      <c r="Q35" s="201">
        <f t="shared" ca="1" si="1"/>
        <v>0</v>
      </c>
      <c r="R35" s="202">
        <f t="shared" ca="1" si="2"/>
        <v>0</v>
      </c>
      <c r="S35" s="203"/>
      <c r="T35" s="204"/>
      <c r="U35" s="199"/>
      <c r="V35" s="4"/>
      <c r="W35" s="4"/>
      <c r="X35" s="4"/>
      <c r="Y35" s="4"/>
      <c r="Z35" s="4"/>
    </row>
    <row r="36" spans="1:26" ht="24.75" customHeight="1" x14ac:dyDescent="0.2">
      <c r="A36" s="205" t="str">
        <f>'TEAM NAMES &amp; EVENTS'!E18</f>
        <v>Compton</v>
      </c>
      <c r="B36" s="205">
        <f>'TEAM SCORES'!S28</f>
        <v>140</v>
      </c>
      <c r="C36" s="205">
        <f>'TEAM SCORES'!T28</f>
        <v>152</v>
      </c>
      <c r="D36" s="205">
        <f t="shared" si="3"/>
        <v>292</v>
      </c>
      <c r="E36" s="205">
        <v>7.0000000000000007E-2</v>
      </c>
      <c r="F36" s="205">
        <f t="shared" si="4"/>
        <v>292.07</v>
      </c>
      <c r="G36" s="205">
        <f t="shared" si="5"/>
        <v>2</v>
      </c>
      <c r="H36" s="4"/>
      <c r="I36" s="4"/>
      <c r="J36" s="173"/>
      <c r="K36" s="4"/>
      <c r="L36" s="200">
        <f t="shared" ca="1" si="6"/>
        <v>7</v>
      </c>
      <c r="M36" s="201" t="str">
        <f t="shared" ca="1" si="7"/>
        <v xml:space="preserve">Mary Dean's </v>
      </c>
      <c r="N36" s="202">
        <f t="shared" ca="1" si="8"/>
        <v>146</v>
      </c>
      <c r="O36" s="197"/>
      <c r="P36" s="200">
        <f t="shared" ca="1" si="0"/>
        <v>0</v>
      </c>
      <c r="Q36" s="201">
        <f t="shared" ca="1" si="1"/>
        <v>0</v>
      </c>
      <c r="R36" s="202">
        <f t="shared" ca="1" si="2"/>
        <v>0</v>
      </c>
      <c r="S36" s="203"/>
      <c r="T36" s="204"/>
      <c r="U36" s="199"/>
      <c r="V36" s="4"/>
      <c r="W36" s="4"/>
      <c r="X36" s="4"/>
      <c r="Y36" s="4"/>
      <c r="Z36" s="4"/>
    </row>
    <row r="37" spans="1:26" ht="24.75" customHeight="1" x14ac:dyDescent="0.2">
      <c r="A37" s="205" t="str">
        <f>'TEAM NAMES &amp; EVENTS'!E19</f>
        <v>Salsibury Road</v>
      </c>
      <c r="B37" s="205">
        <f>'TEAM SCORES'!U28</f>
        <v>154</v>
      </c>
      <c r="C37" s="205">
        <f>'TEAM SCORES'!V28</f>
        <v>114</v>
      </c>
      <c r="D37" s="205">
        <f t="shared" si="3"/>
        <v>268</v>
      </c>
      <c r="E37" s="205">
        <v>0.08</v>
      </c>
      <c r="F37" s="205">
        <f t="shared" si="4"/>
        <v>268.08</v>
      </c>
      <c r="G37" s="205">
        <f t="shared" si="5"/>
        <v>4</v>
      </c>
      <c r="H37" s="4"/>
      <c r="I37" s="4"/>
      <c r="J37" s="173"/>
      <c r="K37" s="4"/>
      <c r="L37" s="206">
        <f t="shared" ca="1" si="6"/>
        <v>8</v>
      </c>
      <c r="M37" s="207" t="str">
        <f t="shared" ca="1" si="7"/>
        <v xml:space="preserve">Plympton St Maurice </v>
      </c>
      <c r="N37" s="208">
        <f t="shared" ca="1" si="8"/>
        <v>78</v>
      </c>
      <c r="O37" s="197"/>
      <c r="P37" s="206">
        <f t="shared" ca="1" si="0"/>
        <v>0</v>
      </c>
      <c r="Q37" s="207">
        <f t="shared" ca="1" si="1"/>
        <v>0</v>
      </c>
      <c r="R37" s="208">
        <f t="shared" ca="1" si="2"/>
        <v>0</v>
      </c>
      <c r="S37" s="203"/>
      <c r="T37" s="204"/>
      <c r="U37" s="199"/>
      <c r="V37" s="4"/>
      <c r="W37" s="4"/>
      <c r="X37" s="4"/>
      <c r="Y37" s="4"/>
      <c r="Z37" s="4"/>
    </row>
    <row r="38" spans="1:26" ht="24.75" customHeight="1" x14ac:dyDescent="0.2">
      <c r="A38" s="205">
        <f>'TEAM NAMES &amp; EVENTS'!E20</f>
        <v>0</v>
      </c>
      <c r="B38" s="205">
        <f>'TEAM SCORES'!W28</f>
        <v>0</v>
      </c>
      <c r="C38" s="205">
        <f>'TEAM SCORES'!X28</f>
        <v>0</v>
      </c>
      <c r="D38" s="205">
        <f t="shared" si="3"/>
        <v>0</v>
      </c>
      <c r="E38" s="205">
        <v>0.09</v>
      </c>
      <c r="F38" s="205">
        <f t="shared" si="4"/>
        <v>0.09</v>
      </c>
      <c r="G38" s="205">
        <f t="shared" si="5"/>
        <v>0</v>
      </c>
      <c r="H38" s="4"/>
      <c r="I38" s="4"/>
      <c r="J38" s="173"/>
      <c r="K38" s="4"/>
      <c r="L38" s="203">
        <f t="shared" ca="1" si="6"/>
        <v>0</v>
      </c>
      <c r="M38" s="209">
        <f t="shared" ca="1" si="7"/>
        <v>0</v>
      </c>
      <c r="N38" s="203">
        <f t="shared" ca="1" si="8"/>
        <v>0</v>
      </c>
      <c r="O38" s="197"/>
      <c r="P38" s="203"/>
      <c r="Q38" s="209"/>
      <c r="R38" s="203"/>
      <c r="S38" s="203"/>
      <c r="T38" s="204"/>
      <c r="U38" s="199"/>
      <c r="V38" s="4"/>
      <c r="W38" s="4"/>
      <c r="X38" s="4"/>
      <c r="Y38" s="4"/>
      <c r="Z38" s="4"/>
    </row>
    <row r="39" spans="1:26" ht="24.75" hidden="1" customHeight="1" x14ac:dyDescent="0.2">
      <c r="A39" s="205">
        <f>'TEAM NAMES &amp; EVENTS'!E21</f>
        <v>0</v>
      </c>
      <c r="B39" s="205">
        <f>'TEAM SCORES'!Y28</f>
        <v>0</v>
      </c>
      <c r="C39" s="205">
        <f>'TEAM SCORES'!Z28</f>
        <v>0</v>
      </c>
      <c r="D39" s="205">
        <f t="shared" si="3"/>
        <v>0</v>
      </c>
      <c r="E39" s="205">
        <v>0.1</v>
      </c>
      <c r="F39" s="205">
        <f t="shared" si="4"/>
        <v>0.1</v>
      </c>
      <c r="G39" s="205">
        <f t="shared" si="5"/>
        <v>0</v>
      </c>
      <c r="H39" s="4"/>
      <c r="I39" s="4"/>
      <c r="J39" s="173"/>
      <c r="K39" s="4"/>
      <c r="L39" s="203">
        <f t="shared" ca="1" si="6"/>
        <v>0</v>
      </c>
      <c r="M39" s="209">
        <f t="shared" ca="1" si="7"/>
        <v>0</v>
      </c>
      <c r="N39" s="203">
        <f t="shared" ca="1" si="8"/>
        <v>0</v>
      </c>
      <c r="O39" s="197"/>
      <c r="P39" s="203"/>
      <c r="Q39" s="209"/>
      <c r="R39" s="203"/>
      <c r="S39" s="203"/>
      <c r="T39" s="204"/>
      <c r="U39" s="199"/>
      <c r="V39" s="4"/>
      <c r="W39" s="4"/>
      <c r="X39" s="4"/>
      <c r="Y39" s="4"/>
      <c r="Z39" s="4"/>
    </row>
    <row r="40" spans="1:26" ht="24.75" hidden="1" customHeight="1" x14ac:dyDescent="0.2">
      <c r="A40" s="205">
        <f>'TEAM NAMES &amp; EVENTS'!E22</f>
        <v>0</v>
      </c>
      <c r="B40" s="205">
        <f>'TEAM SCORES'!AA28</f>
        <v>0</v>
      </c>
      <c r="C40" s="205">
        <f>'TEAM SCORES'!AB28</f>
        <v>0</v>
      </c>
      <c r="D40" s="205">
        <f t="shared" si="3"/>
        <v>0</v>
      </c>
      <c r="E40" s="205">
        <v>0.11</v>
      </c>
      <c r="F40" s="205">
        <f t="shared" si="4"/>
        <v>0.11</v>
      </c>
      <c r="G40" s="205">
        <f t="shared" si="5"/>
        <v>0</v>
      </c>
      <c r="H40" s="4"/>
      <c r="I40" s="4"/>
      <c r="J40" s="173"/>
      <c r="K40" s="4"/>
      <c r="L40" s="203">
        <f t="shared" ca="1" si="6"/>
        <v>0</v>
      </c>
      <c r="M40" s="209">
        <f t="shared" ca="1" si="7"/>
        <v>0</v>
      </c>
      <c r="N40" s="203">
        <f t="shared" ca="1" si="8"/>
        <v>0</v>
      </c>
      <c r="O40" s="197"/>
      <c r="P40" s="203"/>
      <c r="Q40" s="209"/>
      <c r="R40" s="203"/>
      <c r="S40" s="203"/>
      <c r="T40" s="204"/>
      <c r="U40" s="199"/>
      <c r="V40" s="4"/>
      <c r="W40" s="4"/>
      <c r="X40" s="4"/>
      <c r="Y40" s="4"/>
      <c r="Z40" s="4"/>
    </row>
    <row r="41" spans="1:26" ht="24.75" hidden="1" customHeight="1" x14ac:dyDescent="0.2">
      <c r="A41" s="205">
        <f>'TEAM NAMES &amp; EVENTS'!E23</f>
        <v>0</v>
      </c>
      <c r="B41" s="205">
        <f>'TEAM SCORES'!AC28</f>
        <v>0</v>
      </c>
      <c r="C41" s="205">
        <f>'TEAM SCORES'!AD28</f>
        <v>0</v>
      </c>
      <c r="D41" s="205">
        <f t="shared" si="3"/>
        <v>0</v>
      </c>
      <c r="E41" s="205">
        <v>0.12</v>
      </c>
      <c r="F41" s="205">
        <f t="shared" si="4"/>
        <v>0.12</v>
      </c>
      <c r="G41" s="205">
        <f t="shared" si="5"/>
        <v>0</v>
      </c>
      <c r="H41" s="4"/>
      <c r="I41" s="4"/>
      <c r="J41" s="173"/>
      <c r="K41" s="4"/>
      <c r="L41" s="203">
        <f t="shared" ca="1" si="6"/>
        <v>0</v>
      </c>
      <c r="M41" s="209">
        <f t="shared" ca="1" si="7"/>
        <v>0</v>
      </c>
      <c r="N41" s="203">
        <f t="shared" ca="1" si="8"/>
        <v>0</v>
      </c>
      <c r="O41" s="197"/>
      <c r="P41" s="203"/>
      <c r="Q41" s="209"/>
      <c r="R41" s="203"/>
      <c r="S41" s="203"/>
      <c r="T41" s="204"/>
      <c r="U41" s="199"/>
      <c r="V41" s="4"/>
      <c r="W41" s="4"/>
      <c r="X41" s="4"/>
      <c r="Y41" s="4"/>
      <c r="Z41" s="4"/>
    </row>
    <row r="42" spans="1:26" ht="15" hidden="1" customHeight="1" x14ac:dyDescent="0.2">
      <c r="A42" s="205">
        <f>'TEAM NAMES &amp; EVENTS'!E24</f>
        <v>0</v>
      </c>
      <c r="B42" s="205">
        <f>'TEAM SCORES'!AE28</f>
        <v>0</v>
      </c>
      <c r="C42" s="205">
        <f>'TEAM SCORES'!AF28</f>
        <v>0</v>
      </c>
      <c r="D42" s="205">
        <f t="shared" si="3"/>
        <v>0</v>
      </c>
      <c r="E42" s="205">
        <v>0.13</v>
      </c>
      <c r="F42" s="205">
        <f t="shared" si="4"/>
        <v>0.13</v>
      </c>
      <c r="G42" s="205">
        <f t="shared" si="5"/>
        <v>0</v>
      </c>
      <c r="H42" s="4"/>
      <c r="I42" s="4"/>
      <c r="J42" s="173"/>
      <c r="K42" s="4"/>
      <c r="L42" s="197">
        <f t="shared" ca="1" si="6"/>
        <v>0</v>
      </c>
      <c r="M42" s="197">
        <f t="shared" ca="1" si="7"/>
        <v>0</v>
      </c>
      <c r="N42" s="197">
        <f t="shared" ca="1" si="8"/>
        <v>0</v>
      </c>
      <c r="O42" s="197"/>
      <c r="P42" s="97"/>
      <c r="Q42" s="197"/>
      <c r="R42" s="197"/>
      <c r="S42" s="197"/>
      <c r="T42" s="198"/>
      <c r="U42" s="199"/>
      <c r="V42" s="4"/>
      <c r="W42" s="4"/>
      <c r="X42" s="4"/>
      <c r="Y42" s="4"/>
      <c r="Z42" s="4"/>
    </row>
    <row r="43" spans="1:26" ht="15" hidden="1" customHeight="1" x14ac:dyDescent="0.2">
      <c r="A43" s="205">
        <f>'TEAM NAMES &amp; EVENTS'!E25</f>
        <v>0</v>
      </c>
      <c r="B43" s="205">
        <f>'TEAM SCORES'!AG28</f>
        <v>0</v>
      </c>
      <c r="C43" s="205">
        <f>'TEAM SCORES'!AH28</f>
        <v>0</v>
      </c>
      <c r="D43" s="205">
        <f t="shared" si="3"/>
        <v>0</v>
      </c>
      <c r="E43" s="205">
        <v>0.14000000000000001</v>
      </c>
      <c r="F43" s="205">
        <f t="shared" si="4"/>
        <v>0.14000000000000001</v>
      </c>
      <c r="G43" s="205">
        <f t="shared" si="5"/>
        <v>0</v>
      </c>
      <c r="H43" s="4"/>
      <c r="I43" s="4"/>
      <c r="J43" s="173"/>
      <c r="K43" s="4"/>
      <c r="L43" s="197">
        <f t="shared" ca="1" si="6"/>
        <v>0</v>
      </c>
      <c r="M43" s="197">
        <f t="shared" ca="1" si="7"/>
        <v>0</v>
      </c>
      <c r="N43" s="197">
        <f t="shared" ca="1" si="8"/>
        <v>0</v>
      </c>
      <c r="O43" s="197"/>
      <c r="P43" s="97"/>
      <c r="Q43" s="197"/>
      <c r="R43" s="197"/>
      <c r="S43" s="197"/>
      <c r="T43" s="198"/>
      <c r="U43" s="199"/>
      <c r="V43" s="4"/>
      <c r="W43" s="4"/>
      <c r="X43" s="4"/>
      <c r="Y43" s="4"/>
      <c r="Z43" s="4"/>
    </row>
    <row r="44" spans="1:26" ht="15" hidden="1" customHeight="1" x14ac:dyDescent="0.2">
      <c r="A44" s="205">
        <f>'TEAM NAMES &amp; EVENTS'!E26</f>
        <v>0</v>
      </c>
      <c r="B44" s="205">
        <f>'TEAM SCORES'!AI28</f>
        <v>0</v>
      </c>
      <c r="C44" s="205">
        <f>'TEAM SCORES'!AJ28</f>
        <v>0</v>
      </c>
      <c r="D44" s="205">
        <f t="shared" si="3"/>
        <v>0</v>
      </c>
      <c r="E44" s="205">
        <v>0.15</v>
      </c>
      <c r="F44" s="205">
        <f t="shared" si="4"/>
        <v>0.15</v>
      </c>
      <c r="G44" s="205">
        <f t="shared" si="5"/>
        <v>0</v>
      </c>
      <c r="H44" s="4"/>
      <c r="I44" s="4"/>
      <c r="J44" s="173"/>
      <c r="K44" s="4"/>
      <c r="L44" s="197">
        <f t="shared" ca="1" si="6"/>
        <v>0</v>
      </c>
      <c r="M44" s="197">
        <f t="shared" ca="1" si="7"/>
        <v>0</v>
      </c>
      <c r="N44" s="197">
        <f t="shared" ca="1" si="8"/>
        <v>0</v>
      </c>
      <c r="O44" s="197"/>
      <c r="P44" s="97"/>
      <c r="Q44" s="197"/>
      <c r="R44" s="197"/>
      <c r="S44" s="197"/>
      <c r="T44" s="198"/>
      <c r="U44" s="199"/>
      <c r="V44" s="4"/>
      <c r="W44" s="4"/>
      <c r="X44" s="4"/>
      <c r="Y44" s="4"/>
      <c r="Z44" s="4"/>
    </row>
    <row r="45" spans="1:26" ht="15" hidden="1" customHeight="1" x14ac:dyDescent="0.2">
      <c r="A45" s="205">
        <f>'TEAM NAMES &amp; EVENTS'!E27</f>
        <v>0</v>
      </c>
      <c r="B45" s="205">
        <f>'TEAM SCORES'!AK28</f>
        <v>0</v>
      </c>
      <c r="C45" s="205">
        <f>'TEAM SCORES'!AL28</f>
        <v>0</v>
      </c>
      <c r="D45" s="205">
        <f t="shared" si="3"/>
        <v>0</v>
      </c>
      <c r="E45" s="205">
        <v>0.16</v>
      </c>
      <c r="F45" s="205">
        <f t="shared" si="4"/>
        <v>0.16</v>
      </c>
      <c r="G45" s="205">
        <f t="shared" si="5"/>
        <v>0</v>
      </c>
      <c r="H45" s="4"/>
      <c r="I45" s="4"/>
      <c r="J45" s="173"/>
      <c r="K45" s="4"/>
      <c r="L45" s="197">
        <f t="shared" ca="1" si="6"/>
        <v>0</v>
      </c>
      <c r="M45" s="197">
        <f t="shared" ca="1" si="7"/>
        <v>0</v>
      </c>
      <c r="N45" s="197">
        <f t="shared" ca="1" si="8"/>
        <v>0</v>
      </c>
      <c r="O45" s="197"/>
      <c r="P45" s="97"/>
      <c r="Q45" s="197"/>
      <c r="R45" s="197"/>
      <c r="S45" s="197"/>
      <c r="T45" s="198"/>
      <c r="U45" s="199"/>
      <c r="V45" s="4"/>
      <c r="W45" s="4"/>
      <c r="X45" s="4"/>
      <c r="Y45" s="4"/>
      <c r="Z45" s="4"/>
    </row>
    <row r="46" spans="1:26" ht="12.75" hidden="1" customHeight="1" x14ac:dyDescent="0.2">
      <c r="H46" s="4"/>
      <c r="I46" s="4"/>
      <c r="J46" s="173"/>
      <c r="K46" s="4"/>
      <c r="L46" s="97"/>
      <c r="M46" s="97"/>
      <c r="N46" s="97"/>
      <c r="O46" s="97"/>
      <c r="P46" s="97"/>
      <c r="Q46" s="97"/>
      <c r="R46" s="97"/>
      <c r="S46" s="97"/>
      <c r="T46" s="4"/>
      <c r="U46" s="174"/>
      <c r="V46" s="4"/>
      <c r="W46" s="4"/>
      <c r="X46" s="4"/>
      <c r="Y46" s="4"/>
      <c r="Z46" s="4"/>
    </row>
    <row r="47" spans="1:26" ht="15.75" customHeight="1" x14ac:dyDescent="0.25">
      <c r="H47" s="4"/>
      <c r="I47" s="4"/>
      <c r="J47" s="173"/>
      <c r="K47" s="4"/>
      <c r="L47" s="175" t="s">
        <v>130</v>
      </c>
      <c r="M47" s="175"/>
      <c r="N47" s="175"/>
      <c r="O47" s="97"/>
      <c r="P47" s="97"/>
      <c r="Q47" s="97"/>
      <c r="R47" s="97"/>
      <c r="S47" s="97"/>
      <c r="T47" s="4"/>
      <c r="U47" s="174"/>
      <c r="V47" s="4"/>
      <c r="W47" s="4"/>
      <c r="X47" s="4"/>
      <c r="Y47" s="4"/>
      <c r="Z47" s="4"/>
    </row>
    <row r="48" spans="1:26" ht="61.5" customHeight="1" x14ac:dyDescent="0.2">
      <c r="H48" s="4"/>
      <c r="I48" s="4"/>
      <c r="J48" s="173"/>
      <c r="K48" s="4"/>
      <c r="L48" s="320" t="s">
        <v>131</v>
      </c>
      <c r="M48" s="318"/>
      <c r="N48" s="318"/>
      <c r="O48" s="318"/>
      <c r="P48" s="318"/>
      <c r="Q48" s="318"/>
      <c r="R48" s="318"/>
      <c r="S48" s="318"/>
      <c r="T48" s="4"/>
      <c r="U48" s="174"/>
      <c r="V48" s="4"/>
      <c r="W48" s="4"/>
      <c r="X48" s="4"/>
      <c r="Y48" s="4"/>
      <c r="Z48" s="4"/>
    </row>
    <row r="49" spans="8:27" ht="29.25" customHeight="1" x14ac:dyDescent="0.2">
      <c r="H49" s="4"/>
      <c r="I49" s="4"/>
      <c r="J49" s="173"/>
      <c r="K49" s="4"/>
      <c r="L49" s="320" t="s">
        <v>132</v>
      </c>
      <c r="M49" s="318"/>
      <c r="N49" s="318"/>
      <c r="O49" s="318"/>
      <c r="P49" s="318"/>
      <c r="Q49" s="318"/>
      <c r="R49" s="318"/>
      <c r="S49" s="318"/>
      <c r="T49" s="4"/>
      <c r="U49" s="174"/>
      <c r="V49" s="4"/>
      <c r="W49" s="4"/>
      <c r="X49" s="4"/>
      <c r="Y49" s="4"/>
      <c r="Z49" s="4"/>
    </row>
    <row r="50" spans="8:27" ht="42" customHeight="1" x14ac:dyDescent="0.2">
      <c r="H50" s="4"/>
      <c r="I50" s="4"/>
      <c r="J50" s="173"/>
      <c r="K50" s="4"/>
      <c r="L50" s="325" t="s">
        <v>133</v>
      </c>
      <c r="M50" s="318"/>
      <c r="N50" s="318"/>
      <c r="O50" s="318"/>
      <c r="P50" s="318"/>
      <c r="Q50" s="318"/>
      <c r="R50" s="318"/>
      <c r="S50" s="318"/>
      <c r="T50" s="184"/>
      <c r="U50" s="174"/>
      <c r="V50" s="4"/>
      <c r="W50" s="4"/>
      <c r="X50" s="4"/>
      <c r="Y50" s="4"/>
      <c r="Z50" s="4"/>
    </row>
    <row r="51" spans="8:27" ht="24" customHeight="1" x14ac:dyDescent="0.2">
      <c r="H51" s="4"/>
      <c r="I51" s="4"/>
      <c r="J51" s="173"/>
      <c r="K51" s="4"/>
      <c r="L51" s="403" t="s">
        <v>134</v>
      </c>
      <c r="M51" s="318"/>
      <c r="N51" s="318"/>
      <c r="O51" s="318"/>
      <c r="P51" s="318"/>
      <c r="Q51" s="318"/>
      <c r="R51" s="211"/>
      <c r="S51" s="211"/>
      <c r="T51" s="4"/>
      <c r="U51" s="174"/>
      <c r="V51" s="4"/>
      <c r="W51" s="4"/>
      <c r="X51" s="4"/>
      <c r="Y51" s="4"/>
      <c r="Z51" s="4"/>
    </row>
    <row r="52" spans="8:27" ht="20.25" customHeight="1" x14ac:dyDescent="0.2">
      <c r="H52" s="4"/>
      <c r="I52" s="4"/>
      <c r="J52" s="173"/>
      <c r="K52" s="4"/>
      <c r="L52" s="210"/>
      <c r="M52" s="210"/>
      <c r="N52" s="210"/>
      <c r="O52" s="210"/>
      <c r="P52" s="210"/>
      <c r="Q52" s="210"/>
      <c r="R52" s="211"/>
      <c r="S52" s="211"/>
      <c r="T52" s="4"/>
      <c r="U52" s="174"/>
      <c r="V52" s="4"/>
      <c r="W52" s="4"/>
      <c r="X52" s="4"/>
      <c r="Y52" s="4"/>
      <c r="Z52" s="4"/>
    </row>
    <row r="53" spans="8:27" ht="39.75" customHeight="1" x14ac:dyDescent="0.2">
      <c r="H53" s="4"/>
      <c r="I53" s="4"/>
      <c r="J53" s="173"/>
      <c r="K53" s="4"/>
      <c r="L53" s="97"/>
      <c r="M53" s="97"/>
      <c r="N53" s="97"/>
      <c r="O53" s="97"/>
      <c r="P53" s="97"/>
      <c r="Q53" s="212"/>
      <c r="R53" s="211"/>
      <c r="S53" s="211"/>
      <c r="T53" s="4"/>
      <c r="U53" s="174"/>
      <c r="V53" s="4"/>
      <c r="W53" s="4"/>
      <c r="X53" s="4"/>
      <c r="Y53" s="4"/>
      <c r="Z53" s="4"/>
    </row>
    <row r="54" spans="8:27" ht="3.75" customHeight="1" x14ac:dyDescent="0.2">
      <c r="H54" s="4"/>
      <c r="I54" s="4"/>
      <c r="J54" s="213"/>
      <c r="K54" s="214"/>
      <c r="L54" s="214"/>
      <c r="M54" s="214"/>
      <c r="N54" s="214"/>
      <c r="O54" s="214"/>
      <c r="P54" s="214"/>
      <c r="Q54" s="214"/>
      <c r="R54" s="214"/>
      <c r="S54" s="214"/>
      <c r="T54" s="214"/>
      <c r="U54" s="215"/>
      <c r="V54" s="4"/>
      <c r="W54" s="4"/>
      <c r="X54" s="4"/>
      <c r="Y54" s="4"/>
      <c r="Z54" s="4"/>
    </row>
    <row r="55" spans="8:27" ht="12.75" customHeight="1" x14ac:dyDescent="0.2">
      <c r="H55" s="4"/>
      <c r="I55" s="4"/>
      <c r="J55" s="4"/>
      <c r="K55" s="4"/>
      <c r="L55" s="4"/>
      <c r="M55" s="4"/>
      <c r="N55" s="4"/>
      <c r="O55" s="4"/>
      <c r="P55" s="4"/>
      <c r="Q55" s="4"/>
      <c r="R55" s="4"/>
      <c r="S55" s="4"/>
      <c r="T55" s="4"/>
      <c r="U55" s="4"/>
      <c r="V55" s="4"/>
      <c r="W55" s="4"/>
      <c r="X55" s="4"/>
      <c r="Y55" s="4"/>
      <c r="Z55" s="4"/>
      <c r="AA55" s="4"/>
    </row>
    <row r="56" spans="8:27" ht="12.75" customHeight="1" x14ac:dyDescent="0.2">
      <c r="H56" s="4"/>
      <c r="I56" s="4"/>
      <c r="J56" s="4"/>
      <c r="K56" s="4"/>
      <c r="L56" s="4"/>
      <c r="M56" s="4"/>
      <c r="N56" s="4"/>
      <c r="O56" s="4"/>
      <c r="P56" s="4"/>
      <c r="Q56" s="4"/>
      <c r="R56" s="4"/>
      <c r="S56" s="4"/>
      <c r="T56" s="4"/>
      <c r="U56" s="4"/>
      <c r="V56" s="4"/>
      <c r="W56" s="4"/>
      <c r="X56" s="4"/>
      <c r="Y56" s="4"/>
      <c r="Z56" s="4"/>
      <c r="AA56" s="4"/>
    </row>
    <row r="57" spans="8:27" ht="12.75" customHeight="1" x14ac:dyDescent="0.2">
      <c r="H57" s="4"/>
      <c r="I57" s="4"/>
      <c r="J57" s="4"/>
      <c r="K57" s="4"/>
      <c r="L57" s="4"/>
      <c r="M57" s="4"/>
      <c r="N57" s="4"/>
      <c r="O57" s="4"/>
      <c r="P57" s="4"/>
      <c r="Q57" s="4"/>
      <c r="R57" s="4"/>
      <c r="S57" s="4"/>
      <c r="T57" s="4"/>
      <c r="U57" s="4"/>
      <c r="V57" s="4"/>
      <c r="W57" s="4"/>
      <c r="X57" s="4"/>
      <c r="Y57" s="4"/>
      <c r="Z57" s="4"/>
      <c r="AA57" s="4"/>
    </row>
    <row r="58" spans="8:27" ht="12.75" customHeight="1" x14ac:dyDescent="0.2">
      <c r="H58" s="4"/>
      <c r="I58" s="4"/>
      <c r="J58" s="4"/>
      <c r="K58" s="4"/>
      <c r="L58" s="4"/>
      <c r="M58" s="4"/>
      <c r="N58" s="4"/>
      <c r="O58" s="4"/>
      <c r="P58" s="4"/>
      <c r="Q58" s="4"/>
      <c r="R58" s="4"/>
      <c r="S58" s="4"/>
      <c r="T58" s="4"/>
      <c r="U58" s="4"/>
      <c r="V58" s="4"/>
      <c r="W58" s="4"/>
      <c r="X58" s="4"/>
      <c r="Y58" s="4"/>
      <c r="Z58" s="4"/>
      <c r="AA58" s="4"/>
    </row>
    <row r="59" spans="8:27" ht="12.75" customHeight="1" x14ac:dyDescent="0.2">
      <c r="H59" s="4"/>
      <c r="I59" s="4"/>
      <c r="J59" s="4"/>
      <c r="K59" s="4"/>
      <c r="L59" s="4"/>
      <c r="M59" s="4"/>
      <c r="N59" s="4"/>
      <c r="O59" s="4"/>
      <c r="P59" s="4"/>
      <c r="Q59" s="4"/>
      <c r="R59" s="4"/>
      <c r="S59" s="4"/>
      <c r="T59" s="4"/>
      <c r="U59" s="4"/>
      <c r="V59" s="4"/>
      <c r="W59" s="4"/>
      <c r="X59" s="4"/>
      <c r="Y59" s="4"/>
      <c r="Z59" s="4"/>
      <c r="AA59" s="4"/>
    </row>
    <row r="60" spans="8:27" ht="12.75" customHeight="1" x14ac:dyDescent="0.2">
      <c r="H60" s="4"/>
      <c r="I60" s="4"/>
      <c r="J60" s="4"/>
      <c r="K60" s="4"/>
      <c r="L60" s="4"/>
      <c r="M60" s="4"/>
      <c r="N60" s="4"/>
      <c r="O60" s="4"/>
      <c r="P60" s="4"/>
      <c r="Q60" s="4"/>
      <c r="R60" s="4"/>
      <c r="S60" s="4"/>
      <c r="T60" s="4"/>
      <c r="U60" s="4"/>
      <c r="V60" s="4"/>
      <c r="W60" s="4"/>
      <c r="X60" s="4"/>
      <c r="Y60" s="4"/>
      <c r="Z60" s="4"/>
      <c r="AA60" s="4"/>
    </row>
    <row r="61" spans="8:27" ht="12.75" customHeight="1" x14ac:dyDescent="0.2"/>
    <row r="62" spans="8:27" ht="12.75" customHeight="1" x14ac:dyDescent="0.2"/>
    <row r="63" spans="8:27" ht="12.75" customHeight="1" x14ac:dyDescent="0.2"/>
    <row r="64" spans="8:27"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W7:W8"/>
    <mergeCell ref="M8:P8"/>
    <mergeCell ref="L50:S50"/>
    <mergeCell ref="L51:Q51"/>
    <mergeCell ref="L11:S11"/>
    <mergeCell ref="L12:S12"/>
    <mergeCell ref="L13:S13"/>
    <mergeCell ref="L15:M15"/>
    <mergeCell ref="W16:W30"/>
    <mergeCell ref="L48:S48"/>
    <mergeCell ref="L49:S49"/>
    <mergeCell ref="L3:Q3"/>
    <mergeCell ref="L4:M4"/>
    <mergeCell ref="L5:M5"/>
    <mergeCell ref="M6:P6"/>
    <mergeCell ref="M7:P7"/>
  </mergeCells>
  <conditionalFormatting sqref="P18:T21 P38:T41 U18:U41">
    <cfRule type="expression" dxfId="10" priority="1">
      <formula>$R18=0</formula>
    </cfRule>
  </conditionalFormatting>
  <conditionalFormatting sqref="L30:N41 P22:T37">
    <cfRule type="expression" dxfId="9" priority="2">
      <formula>$N30=0</formula>
    </cfRule>
  </conditionalFormatting>
  <conditionalFormatting sqref="O30:O40">
    <cfRule type="expression" dxfId="8" priority="3">
      <formula>$N$30=0</formula>
    </cfRule>
  </conditionalFormatting>
  <conditionalFormatting sqref="O41:O45 Q42:U45">
    <cfRule type="expression" dxfId="7" priority="4">
      <formula>$N$41=0</formula>
    </cfRule>
  </conditionalFormatting>
  <conditionalFormatting sqref="T11:T13">
    <cfRule type="cellIs" dxfId="6" priority="5" operator="equal">
      <formula>"Lots of text about the event written locally"</formula>
    </cfRule>
  </conditionalFormatting>
  <conditionalFormatting sqref="L11:S11">
    <cfRule type="cellIs" dxfId="5" priority="6" operator="equal">
      <formula>"Paragraph 1"</formula>
    </cfRule>
  </conditionalFormatting>
  <conditionalFormatting sqref="L12:S12">
    <cfRule type="cellIs" dxfId="4" priority="7" operator="equal">
      <formula>"Paragraph 2"</formula>
    </cfRule>
  </conditionalFormatting>
  <conditionalFormatting sqref="L13:S13">
    <cfRule type="cellIs" dxfId="3" priority="8" operator="equal">
      <formula>"Paragraph 3"</formula>
    </cfRule>
  </conditionalFormatting>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711FF"/>
  </sheetPr>
  <dimension ref="A1:Z1000"/>
  <sheetViews>
    <sheetView showGridLines="0" workbookViewId="0"/>
  </sheetViews>
  <sheetFormatPr defaultColWidth="12.5703125" defaultRowHeight="15" customHeight="1" x14ac:dyDescent="0.2"/>
  <cols>
    <col min="1" max="3" width="9.7109375" customWidth="1"/>
    <col min="4" max="4" width="30.7109375" customWidth="1"/>
    <col min="5" max="10" width="11.7109375" customWidth="1"/>
    <col min="11" max="26" width="8" customWidth="1"/>
  </cols>
  <sheetData>
    <row r="1" spans="1:26" ht="62.25" customHeight="1" x14ac:dyDescent="0.2">
      <c r="A1" s="409" t="s">
        <v>135</v>
      </c>
      <c r="B1" s="327"/>
      <c r="C1" s="327"/>
      <c r="D1" s="327"/>
      <c r="E1" s="327"/>
      <c r="F1" s="327"/>
      <c r="G1" s="327"/>
      <c r="H1" s="327"/>
      <c r="I1" s="327"/>
      <c r="J1" s="327"/>
      <c r="K1" s="4"/>
      <c r="L1" s="4"/>
      <c r="M1" s="4"/>
      <c r="N1" s="4"/>
      <c r="O1" s="4"/>
      <c r="P1" s="4"/>
      <c r="Q1" s="4"/>
      <c r="R1" s="4"/>
      <c r="S1" s="4"/>
      <c r="T1" s="4"/>
      <c r="U1" s="4"/>
      <c r="V1" s="4"/>
      <c r="W1" s="4"/>
      <c r="X1" s="4"/>
      <c r="Y1" s="4"/>
      <c r="Z1" s="4"/>
    </row>
    <row r="2" spans="1:26" ht="13.5" customHeight="1" x14ac:dyDescent="0.2">
      <c r="A2" s="4"/>
      <c r="B2" s="4"/>
      <c r="C2" s="4"/>
      <c r="D2" s="4"/>
      <c r="E2" s="4"/>
      <c r="F2" s="4"/>
      <c r="G2" s="4"/>
      <c r="H2" s="4"/>
      <c r="I2" s="4"/>
      <c r="J2" s="4"/>
      <c r="K2" s="4"/>
      <c r="L2" s="4"/>
      <c r="M2" s="4"/>
      <c r="N2" s="4"/>
      <c r="O2" s="4"/>
      <c r="P2" s="4"/>
      <c r="Q2" s="4"/>
      <c r="R2" s="4"/>
      <c r="S2" s="4"/>
      <c r="T2" s="4"/>
      <c r="U2" s="4"/>
      <c r="V2" s="4"/>
      <c r="W2" s="4"/>
      <c r="X2" s="4"/>
      <c r="Y2" s="4"/>
      <c r="Z2" s="4"/>
    </row>
    <row r="3" spans="1:26" ht="69.75" customHeight="1" x14ac:dyDescent="0.2">
      <c r="A3" s="216" t="s">
        <v>136</v>
      </c>
      <c r="B3" s="217" t="s">
        <v>33</v>
      </c>
      <c r="C3" s="217" t="s">
        <v>137</v>
      </c>
      <c r="D3" s="217" t="s">
        <v>107</v>
      </c>
      <c r="E3" s="217" t="s">
        <v>138</v>
      </c>
      <c r="F3" s="217" t="s">
        <v>139</v>
      </c>
      <c r="G3" s="217" t="s">
        <v>140</v>
      </c>
      <c r="H3" s="217" t="s">
        <v>141</v>
      </c>
      <c r="I3" s="217" t="s">
        <v>142</v>
      </c>
      <c r="J3" s="218" t="s">
        <v>34</v>
      </c>
      <c r="K3" s="1"/>
      <c r="L3" s="1"/>
      <c r="M3" s="1"/>
      <c r="N3" s="1"/>
      <c r="O3" s="1"/>
      <c r="P3" s="1"/>
      <c r="Q3" s="1"/>
      <c r="R3" s="1"/>
      <c r="S3" s="1"/>
      <c r="T3" s="1"/>
      <c r="U3" s="1"/>
      <c r="V3" s="1"/>
      <c r="W3" s="1"/>
      <c r="X3" s="1"/>
      <c r="Y3" s="1"/>
      <c r="Z3" s="1"/>
    </row>
    <row r="4" spans="1:26" ht="21" customHeight="1" x14ac:dyDescent="0.2">
      <c r="A4" s="410"/>
      <c r="B4" s="219">
        <v>1</v>
      </c>
      <c r="C4" s="220"/>
      <c r="D4" s="220"/>
      <c r="E4" s="220"/>
      <c r="F4" s="220"/>
      <c r="G4" s="220"/>
      <c r="H4" s="220"/>
      <c r="I4" s="220"/>
      <c r="J4" s="221"/>
      <c r="K4" s="4"/>
      <c r="L4" s="4"/>
      <c r="M4" s="4"/>
      <c r="N4" s="4"/>
      <c r="O4" s="4"/>
      <c r="P4" s="4"/>
      <c r="Q4" s="4"/>
      <c r="R4" s="4"/>
      <c r="S4" s="4"/>
      <c r="T4" s="4"/>
      <c r="U4" s="4"/>
      <c r="V4" s="4"/>
      <c r="W4" s="4"/>
      <c r="X4" s="4"/>
      <c r="Y4" s="4"/>
      <c r="Z4" s="4"/>
    </row>
    <row r="5" spans="1:26" ht="21" customHeight="1" x14ac:dyDescent="0.2">
      <c r="A5" s="411"/>
      <c r="B5" s="222">
        <v>2</v>
      </c>
      <c r="C5" s="223"/>
      <c r="D5" s="223"/>
      <c r="E5" s="223"/>
      <c r="F5" s="223"/>
      <c r="G5" s="223"/>
      <c r="H5" s="223"/>
      <c r="I5" s="223"/>
      <c r="J5" s="224"/>
      <c r="K5" s="4"/>
      <c r="L5" s="4"/>
      <c r="M5" s="4"/>
      <c r="N5" s="4"/>
      <c r="O5" s="4"/>
      <c r="P5" s="4"/>
      <c r="Q5" s="4"/>
      <c r="R5" s="4"/>
      <c r="S5" s="4"/>
      <c r="T5" s="4"/>
      <c r="U5" s="4"/>
      <c r="V5" s="4"/>
      <c r="W5" s="4"/>
      <c r="X5" s="4"/>
      <c r="Y5" s="4"/>
      <c r="Z5" s="4"/>
    </row>
    <row r="6" spans="1:26" ht="21" customHeight="1" x14ac:dyDescent="0.2">
      <c r="A6" s="411"/>
      <c r="B6" s="222">
        <v>3</v>
      </c>
      <c r="C6" s="223"/>
      <c r="D6" s="223"/>
      <c r="E6" s="223"/>
      <c r="F6" s="223"/>
      <c r="G6" s="223"/>
      <c r="H6" s="223"/>
      <c r="I6" s="223"/>
      <c r="J6" s="224"/>
      <c r="K6" s="4"/>
      <c r="L6" s="4"/>
      <c r="M6" s="4"/>
      <c r="N6" s="4"/>
      <c r="O6" s="4"/>
      <c r="P6" s="4"/>
      <c r="Q6" s="4"/>
      <c r="R6" s="4"/>
      <c r="S6" s="4"/>
      <c r="T6" s="4"/>
      <c r="U6" s="4"/>
      <c r="V6" s="4"/>
      <c r="W6" s="4"/>
      <c r="X6" s="4"/>
      <c r="Y6" s="4"/>
      <c r="Z6" s="4"/>
    </row>
    <row r="7" spans="1:26" ht="21" customHeight="1" x14ac:dyDescent="0.2">
      <c r="A7" s="411"/>
      <c r="B7" s="222">
        <v>4</v>
      </c>
      <c r="C7" s="223"/>
      <c r="D7" s="223"/>
      <c r="E7" s="223"/>
      <c r="F7" s="223"/>
      <c r="G7" s="223"/>
      <c r="H7" s="223"/>
      <c r="I7" s="223"/>
      <c r="J7" s="224"/>
      <c r="K7" s="4"/>
      <c r="L7" s="4"/>
      <c r="M7" s="4"/>
      <c r="N7" s="4"/>
      <c r="O7" s="4"/>
      <c r="P7" s="4"/>
      <c r="Q7" s="4"/>
      <c r="R7" s="4"/>
      <c r="S7" s="4"/>
      <c r="T7" s="4"/>
      <c r="U7" s="4"/>
      <c r="V7" s="4"/>
      <c r="W7" s="4"/>
      <c r="X7" s="4"/>
      <c r="Y7" s="4"/>
      <c r="Z7" s="4"/>
    </row>
    <row r="8" spans="1:26" ht="21" customHeight="1" x14ac:dyDescent="0.2">
      <c r="A8" s="411"/>
      <c r="B8" s="222">
        <v>5</v>
      </c>
      <c r="C8" s="223"/>
      <c r="D8" s="223"/>
      <c r="E8" s="223"/>
      <c r="F8" s="223"/>
      <c r="G8" s="223"/>
      <c r="H8" s="223"/>
      <c r="I8" s="223"/>
      <c r="J8" s="224"/>
      <c r="K8" s="4"/>
      <c r="L8" s="4"/>
      <c r="M8" s="4"/>
      <c r="N8" s="4"/>
      <c r="O8" s="4"/>
      <c r="P8" s="4"/>
      <c r="Q8" s="4"/>
      <c r="R8" s="4"/>
      <c r="S8" s="4"/>
      <c r="T8" s="4"/>
      <c r="U8" s="4"/>
      <c r="V8" s="4"/>
      <c r="W8" s="4"/>
      <c r="X8" s="4"/>
      <c r="Y8" s="4"/>
      <c r="Z8" s="4"/>
    </row>
    <row r="9" spans="1:26" ht="21" customHeight="1" x14ac:dyDescent="0.2">
      <c r="A9" s="411"/>
      <c r="B9" s="222">
        <v>6</v>
      </c>
      <c r="C9" s="223"/>
      <c r="D9" s="223"/>
      <c r="E9" s="223"/>
      <c r="F9" s="223"/>
      <c r="G9" s="223"/>
      <c r="H9" s="223"/>
      <c r="I9" s="223"/>
      <c r="J9" s="224"/>
      <c r="K9" s="4"/>
      <c r="L9" s="4"/>
      <c r="M9" s="4"/>
      <c r="N9" s="4"/>
      <c r="O9" s="4"/>
      <c r="P9" s="4"/>
      <c r="Q9" s="4"/>
      <c r="R9" s="4"/>
      <c r="S9" s="4"/>
      <c r="T9" s="4"/>
      <c r="U9" s="4"/>
      <c r="V9" s="4"/>
      <c r="W9" s="4"/>
      <c r="X9" s="4"/>
      <c r="Y9" s="4"/>
      <c r="Z9" s="4"/>
    </row>
    <row r="10" spans="1:26" ht="21" customHeight="1" x14ac:dyDescent="0.2">
      <c r="A10" s="412"/>
      <c r="B10" s="225">
        <v>7</v>
      </c>
      <c r="C10" s="226"/>
      <c r="D10" s="226"/>
      <c r="E10" s="226"/>
      <c r="F10" s="226"/>
      <c r="G10" s="226"/>
      <c r="H10" s="226"/>
      <c r="I10" s="226"/>
      <c r="J10" s="227"/>
      <c r="K10" s="4"/>
      <c r="L10" s="4"/>
      <c r="M10" s="4"/>
      <c r="N10" s="4"/>
      <c r="O10" s="4"/>
      <c r="P10" s="4"/>
      <c r="Q10" s="4"/>
      <c r="R10" s="4"/>
      <c r="S10" s="4"/>
      <c r="T10" s="4"/>
      <c r="U10" s="4"/>
      <c r="V10" s="4"/>
      <c r="W10" s="4"/>
      <c r="X10" s="4"/>
      <c r="Y10" s="4"/>
      <c r="Z10" s="4"/>
    </row>
    <row r="11" spans="1:26" ht="14.25" customHeight="1" x14ac:dyDescent="0.2">
      <c r="A11" s="4"/>
      <c r="B11" s="4"/>
      <c r="C11" s="4"/>
      <c r="D11" s="4"/>
      <c r="E11" s="4"/>
      <c r="F11" s="4"/>
      <c r="G11" s="4"/>
      <c r="H11" s="4"/>
      <c r="I11" s="4"/>
      <c r="J11" s="4"/>
      <c r="K11" s="4"/>
      <c r="L11" s="4"/>
      <c r="M11" s="4"/>
      <c r="N11" s="4"/>
      <c r="O11" s="4"/>
      <c r="P11" s="4"/>
      <c r="Q11" s="4"/>
      <c r="R11" s="4"/>
      <c r="S11" s="4"/>
      <c r="T11" s="4"/>
      <c r="U11" s="4"/>
      <c r="V11" s="4"/>
      <c r="W11" s="4"/>
      <c r="X11" s="4"/>
      <c r="Y11" s="4"/>
      <c r="Z11" s="4"/>
    </row>
    <row r="12" spans="1:26" ht="21" customHeight="1" x14ac:dyDescent="0.2">
      <c r="A12" s="413"/>
      <c r="B12" s="228">
        <v>1</v>
      </c>
      <c r="C12" s="229"/>
      <c r="D12" s="229"/>
      <c r="E12" s="229"/>
      <c r="F12" s="229"/>
      <c r="G12" s="229"/>
      <c r="H12" s="229"/>
      <c r="I12" s="229"/>
      <c r="J12" s="230"/>
      <c r="K12" s="4"/>
      <c r="L12" s="4"/>
      <c r="M12" s="4"/>
      <c r="N12" s="4"/>
      <c r="O12" s="4"/>
      <c r="P12" s="4"/>
      <c r="Q12" s="4"/>
      <c r="R12" s="4"/>
      <c r="S12" s="4"/>
      <c r="T12" s="4"/>
      <c r="U12" s="4"/>
      <c r="V12" s="4"/>
      <c r="W12" s="4"/>
      <c r="X12" s="4"/>
      <c r="Y12" s="4"/>
      <c r="Z12" s="4"/>
    </row>
    <row r="13" spans="1:26" ht="21" customHeight="1" x14ac:dyDescent="0.2">
      <c r="A13" s="411"/>
      <c r="B13" s="222">
        <v>2</v>
      </c>
      <c r="C13" s="223"/>
      <c r="D13" s="223"/>
      <c r="E13" s="223"/>
      <c r="F13" s="223"/>
      <c r="G13" s="223"/>
      <c r="H13" s="223"/>
      <c r="I13" s="223"/>
      <c r="J13" s="224"/>
      <c r="K13" s="4"/>
      <c r="L13" s="4"/>
      <c r="M13" s="4"/>
      <c r="N13" s="4"/>
      <c r="O13" s="4"/>
      <c r="P13" s="4"/>
      <c r="Q13" s="4"/>
      <c r="R13" s="4"/>
      <c r="S13" s="4"/>
      <c r="T13" s="4"/>
      <c r="U13" s="4"/>
      <c r="V13" s="4"/>
      <c r="W13" s="4"/>
      <c r="X13" s="4"/>
      <c r="Y13" s="4"/>
      <c r="Z13" s="4"/>
    </row>
    <row r="14" spans="1:26" ht="21" customHeight="1" x14ac:dyDescent="0.2">
      <c r="A14" s="411"/>
      <c r="B14" s="222">
        <v>3</v>
      </c>
      <c r="C14" s="223"/>
      <c r="D14" s="223"/>
      <c r="E14" s="223"/>
      <c r="F14" s="223"/>
      <c r="G14" s="223"/>
      <c r="H14" s="223"/>
      <c r="I14" s="223"/>
      <c r="J14" s="224"/>
      <c r="K14" s="4"/>
      <c r="L14" s="4"/>
      <c r="M14" s="4"/>
      <c r="N14" s="4"/>
      <c r="O14" s="4"/>
      <c r="P14" s="4"/>
      <c r="Q14" s="4"/>
      <c r="R14" s="4"/>
      <c r="S14" s="4"/>
      <c r="T14" s="4"/>
      <c r="U14" s="4"/>
      <c r="V14" s="4"/>
      <c r="W14" s="4"/>
      <c r="X14" s="4"/>
      <c r="Y14" s="4"/>
      <c r="Z14" s="4"/>
    </row>
    <row r="15" spans="1:26" ht="21" customHeight="1" x14ac:dyDescent="0.2">
      <c r="A15" s="411"/>
      <c r="B15" s="222">
        <v>4</v>
      </c>
      <c r="C15" s="223"/>
      <c r="D15" s="223"/>
      <c r="E15" s="223"/>
      <c r="F15" s="223"/>
      <c r="G15" s="223"/>
      <c r="H15" s="223"/>
      <c r="I15" s="223"/>
      <c r="J15" s="224"/>
      <c r="K15" s="4"/>
      <c r="L15" s="4"/>
      <c r="M15" s="4"/>
      <c r="N15" s="4"/>
      <c r="O15" s="4"/>
      <c r="P15" s="4"/>
      <c r="Q15" s="4"/>
      <c r="R15" s="4"/>
      <c r="S15" s="4"/>
      <c r="T15" s="4"/>
      <c r="U15" s="4"/>
      <c r="V15" s="4"/>
      <c r="W15" s="4"/>
      <c r="X15" s="4"/>
      <c r="Y15" s="4"/>
      <c r="Z15" s="4"/>
    </row>
    <row r="16" spans="1:26" ht="21" customHeight="1" x14ac:dyDescent="0.2">
      <c r="A16" s="411"/>
      <c r="B16" s="222">
        <v>5</v>
      </c>
      <c r="C16" s="223"/>
      <c r="D16" s="223"/>
      <c r="E16" s="223"/>
      <c r="F16" s="223"/>
      <c r="G16" s="223"/>
      <c r="H16" s="223"/>
      <c r="I16" s="223"/>
      <c r="J16" s="224"/>
      <c r="K16" s="4"/>
      <c r="L16" s="4"/>
      <c r="M16" s="4"/>
      <c r="N16" s="4"/>
      <c r="O16" s="4"/>
      <c r="P16" s="4"/>
      <c r="Q16" s="4"/>
      <c r="R16" s="4"/>
      <c r="S16" s="4"/>
      <c r="T16" s="4"/>
      <c r="U16" s="4"/>
      <c r="V16" s="4"/>
      <c r="W16" s="4"/>
      <c r="X16" s="4"/>
      <c r="Y16" s="4"/>
      <c r="Z16" s="4"/>
    </row>
    <row r="17" spans="1:26" ht="21" customHeight="1" x14ac:dyDescent="0.2">
      <c r="A17" s="411"/>
      <c r="B17" s="222">
        <v>6</v>
      </c>
      <c r="C17" s="223"/>
      <c r="D17" s="223"/>
      <c r="E17" s="223"/>
      <c r="F17" s="223"/>
      <c r="G17" s="223"/>
      <c r="H17" s="223"/>
      <c r="I17" s="223"/>
      <c r="J17" s="224"/>
      <c r="K17" s="4"/>
      <c r="L17" s="4"/>
      <c r="M17" s="4"/>
      <c r="N17" s="4"/>
      <c r="O17" s="4"/>
      <c r="P17" s="4"/>
      <c r="Q17" s="4"/>
      <c r="R17" s="4"/>
      <c r="S17" s="4"/>
      <c r="T17" s="4"/>
      <c r="U17" s="4"/>
      <c r="V17" s="4"/>
      <c r="W17" s="4"/>
      <c r="X17" s="4"/>
      <c r="Y17" s="4"/>
      <c r="Z17" s="4"/>
    </row>
    <row r="18" spans="1:26" ht="21" customHeight="1" x14ac:dyDescent="0.2">
      <c r="A18" s="412"/>
      <c r="B18" s="225">
        <v>7</v>
      </c>
      <c r="C18" s="226"/>
      <c r="D18" s="226"/>
      <c r="E18" s="226"/>
      <c r="F18" s="226"/>
      <c r="G18" s="226"/>
      <c r="H18" s="226"/>
      <c r="I18" s="226"/>
      <c r="J18" s="227"/>
      <c r="K18" s="4"/>
      <c r="L18" s="4"/>
      <c r="M18" s="4"/>
      <c r="N18" s="4"/>
      <c r="O18" s="4"/>
      <c r="P18" s="4"/>
      <c r="Q18" s="4"/>
      <c r="R18" s="4"/>
      <c r="S18" s="4"/>
      <c r="T18" s="4"/>
      <c r="U18" s="4"/>
      <c r="V18" s="4"/>
      <c r="W18" s="4"/>
      <c r="X18" s="4"/>
      <c r="Y18" s="4"/>
      <c r="Z18" s="4"/>
    </row>
    <row r="19" spans="1:26" ht="60"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62.25" customHeight="1" x14ac:dyDescent="0.35">
      <c r="A20" s="231"/>
      <c r="B20" s="231"/>
      <c r="C20" s="4"/>
      <c r="D20" s="4"/>
      <c r="E20" s="4"/>
      <c r="F20" s="4"/>
      <c r="G20" s="4"/>
      <c r="H20" s="4"/>
      <c r="I20" s="4"/>
      <c r="J20" s="4"/>
      <c r="K20" s="4"/>
      <c r="L20" s="4"/>
      <c r="M20" s="4"/>
      <c r="N20" s="4"/>
      <c r="O20" s="4"/>
      <c r="P20" s="4"/>
      <c r="Q20" s="4"/>
      <c r="R20" s="4"/>
      <c r="S20" s="4"/>
      <c r="T20" s="4"/>
      <c r="U20" s="4"/>
      <c r="V20" s="4"/>
      <c r="W20" s="4"/>
      <c r="X20" s="4"/>
      <c r="Y20" s="4"/>
      <c r="Z20" s="4"/>
    </row>
    <row r="21" spans="1:26" ht="13.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69.75" customHeight="1" x14ac:dyDescent="0.2">
      <c r="A22" s="216" t="s">
        <v>136</v>
      </c>
      <c r="B22" s="217" t="s">
        <v>33</v>
      </c>
      <c r="C22" s="217" t="s">
        <v>137</v>
      </c>
      <c r="D22" s="217" t="s">
        <v>107</v>
      </c>
      <c r="E22" s="217" t="s">
        <v>138</v>
      </c>
      <c r="F22" s="217" t="s">
        <v>139</v>
      </c>
      <c r="G22" s="217" t="s">
        <v>140</v>
      </c>
      <c r="H22" s="217" t="s">
        <v>141</v>
      </c>
      <c r="I22" s="217" t="s">
        <v>142</v>
      </c>
      <c r="J22" s="218" t="s">
        <v>34</v>
      </c>
      <c r="K22" s="1"/>
      <c r="L22" s="1"/>
      <c r="M22" s="1"/>
      <c r="N22" s="1"/>
      <c r="O22" s="1"/>
      <c r="P22" s="1"/>
      <c r="Q22" s="1"/>
      <c r="R22" s="1"/>
      <c r="S22" s="1"/>
      <c r="T22" s="1"/>
      <c r="U22" s="1"/>
      <c r="V22" s="1"/>
      <c r="W22" s="1"/>
      <c r="X22" s="1"/>
      <c r="Y22" s="1"/>
      <c r="Z22" s="1"/>
    </row>
    <row r="23" spans="1:26" ht="21" customHeight="1" x14ac:dyDescent="0.2">
      <c r="A23" s="410"/>
      <c r="B23" s="219">
        <v>1</v>
      </c>
      <c r="C23" s="220"/>
      <c r="D23" s="220"/>
      <c r="E23" s="220"/>
      <c r="F23" s="220"/>
      <c r="G23" s="220"/>
      <c r="H23" s="220"/>
      <c r="I23" s="220"/>
      <c r="J23" s="221"/>
      <c r="K23" s="4"/>
      <c r="L23" s="4"/>
      <c r="M23" s="4"/>
      <c r="N23" s="4"/>
      <c r="O23" s="4"/>
      <c r="P23" s="4"/>
      <c r="Q23" s="4"/>
      <c r="R23" s="4"/>
      <c r="S23" s="4"/>
      <c r="T23" s="4"/>
      <c r="U23" s="4"/>
      <c r="V23" s="4"/>
      <c r="W23" s="4"/>
      <c r="X23" s="4"/>
      <c r="Y23" s="4"/>
      <c r="Z23" s="4"/>
    </row>
    <row r="24" spans="1:26" ht="21" customHeight="1" x14ac:dyDescent="0.2">
      <c r="A24" s="411"/>
      <c r="B24" s="222">
        <v>2</v>
      </c>
      <c r="C24" s="223"/>
      <c r="D24" s="223"/>
      <c r="E24" s="223"/>
      <c r="F24" s="223"/>
      <c r="G24" s="223"/>
      <c r="H24" s="223"/>
      <c r="I24" s="223"/>
      <c r="J24" s="224"/>
      <c r="K24" s="4"/>
      <c r="L24" s="4"/>
      <c r="M24" s="4"/>
      <c r="N24" s="4"/>
      <c r="O24" s="4"/>
      <c r="P24" s="4"/>
      <c r="Q24" s="4"/>
      <c r="R24" s="4"/>
      <c r="S24" s="4"/>
      <c r="T24" s="4"/>
      <c r="U24" s="4"/>
      <c r="V24" s="4"/>
      <c r="W24" s="4"/>
      <c r="X24" s="4"/>
      <c r="Y24" s="4"/>
      <c r="Z24" s="4"/>
    </row>
    <row r="25" spans="1:26" ht="21" customHeight="1" x14ac:dyDescent="0.2">
      <c r="A25" s="411"/>
      <c r="B25" s="222">
        <v>3</v>
      </c>
      <c r="C25" s="223"/>
      <c r="D25" s="223"/>
      <c r="E25" s="223"/>
      <c r="F25" s="223"/>
      <c r="G25" s="223"/>
      <c r="H25" s="223"/>
      <c r="I25" s="223"/>
      <c r="J25" s="224"/>
      <c r="K25" s="4"/>
      <c r="L25" s="4"/>
      <c r="M25" s="4"/>
      <c r="N25" s="4"/>
      <c r="O25" s="4"/>
      <c r="P25" s="4"/>
      <c r="Q25" s="4"/>
      <c r="R25" s="4"/>
      <c r="S25" s="4"/>
      <c r="T25" s="4"/>
      <c r="U25" s="4"/>
      <c r="V25" s="4"/>
      <c r="W25" s="4"/>
      <c r="X25" s="4"/>
      <c r="Y25" s="4"/>
      <c r="Z25" s="4"/>
    </row>
    <row r="26" spans="1:26" ht="21" customHeight="1" x14ac:dyDescent="0.2">
      <c r="A26" s="411"/>
      <c r="B26" s="222">
        <v>4</v>
      </c>
      <c r="C26" s="223"/>
      <c r="D26" s="223"/>
      <c r="E26" s="223"/>
      <c r="F26" s="223"/>
      <c r="G26" s="223"/>
      <c r="H26" s="223"/>
      <c r="I26" s="223"/>
      <c r="J26" s="224"/>
      <c r="K26" s="4"/>
      <c r="L26" s="4"/>
      <c r="M26" s="4"/>
      <c r="N26" s="4"/>
      <c r="O26" s="4"/>
      <c r="P26" s="4"/>
      <c r="Q26" s="4"/>
      <c r="R26" s="4"/>
      <c r="S26" s="4"/>
      <c r="T26" s="4"/>
      <c r="U26" s="4"/>
      <c r="V26" s="4"/>
      <c r="W26" s="4"/>
      <c r="X26" s="4"/>
      <c r="Y26" s="4"/>
      <c r="Z26" s="4"/>
    </row>
    <row r="27" spans="1:26" ht="21" customHeight="1" x14ac:dyDescent="0.2">
      <c r="A27" s="411"/>
      <c r="B27" s="222">
        <v>5</v>
      </c>
      <c r="C27" s="223"/>
      <c r="D27" s="223"/>
      <c r="E27" s="223"/>
      <c r="F27" s="223"/>
      <c r="G27" s="223"/>
      <c r="H27" s="223"/>
      <c r="I27" s="223"/>
      <c r="J27" s="224"/>
      <c r="K27" s="4"/>
      <c r="L27" s="4"/>
      <c r="M27" s="4"/>
      <c r="N27" s="4"/>
      <c r="O27" s="4"/>
      <c r="P27" s="4"/>
      <c r="Q27" s="4"/>
      <c r="R27" s="4"/>
      <c r="S27" s="4"/>
      <c r="T27" s="4"/>
      <c r="U27" s="4"/>
      <c r="V27" s="4"/>
      <c r="W27" s="4"/>
      <c r="X27" s="4"/>
      <c r="Y27" s="4"/>
      <c r="Z27" s="4"/>
    </row>
    <row r="28" spans="1:26" ht="21" customHeight="1" x14ac:dyDescent="0.2">
      <c r="A28" s="411"/>
      <c r="B28" s="222">
        <v>6</v>
      </c>
      <c r="C28" s="223"/>
      <c r="D28" s="223"/>
      <c r="E28" s="223"/>
      <c r="F28" s="223"/>
      <c r="G28" s="223"/>
      <c r="H28" s="223"/>
      <c r="I28" s="223"/>
      <c r="J28" s="224"/>
      <c r="K28" s="4"/>
      <c r="L28" s="4"/>
      <c r="M28" s="4"/>
      <c r="N28" s="4"/>
      <c r="O28" s="4"/>
      <c r="P28" s="4"/>
      <c r="Q28" s="4"/>
      <c r="R28" s="4"/>
      <c r="S28" s="4"/>
      <c r="T28" s="4"/>
      <c r="U28" s="4"/>
      <c r="V28" s="4"/>
      <c r="W28" s="4"/>
      <c r="X28" s="4"/>
      <c r="Y28" s="4"/>
      <c r="Z28" s="4"/>
    </row>
    <row r="29" spans="1:26" ht="21" customHeight="1" x14ac:dyDescent="0.2">
      <c r="A29" s="412"/>
      <c r="B29" s="225">
        <v>7</v>
      </c>
      <c r="C29" s="226"/>
      <c r="D29" s="226"/>
      <c r="E29" s="226"/>
      <c r="F29" s="226"/>
      <c r="G29" s="226"/>
      <c r="H29" s="226"/>
      <c r="I29" s="226"/>
      <c r="J29" s="227"/>
      <c r="K29" s="4"/>
      <c r="L29" s="4"/>
      <c r="M29" s="4"/>
      <c r="N29" s="4"/>
      <c r="O29" s="4"/>
      <c r="P29" s="4"/>
      <c r="Q29" s="4"/>
      <c r="R29" s="4"/>
      <c r="S29" s="4"/>
      <c r="T29" s="4"/>
      <c r="U29" s="4"/>
      <c r="V29" s="4"/>
      <c r="W29" s="4"/>
      <c r="X29" s="4"/>
      <c r="Y29" s="4"/>
      <c r="Z29" s="4"/>
    </row>
    <row r="30" spans="1:26" ht="14.2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21" customHeight="1" x14ac:dyDescent="0.2">
      <c r="A31" s="413"/>
      <c r="B31" s="228">
        <v>1</v>
      </c>
      <c r="C31" s="229"/>
      <c r="D31" s="229"/>
      <c r="E31" s="229"/>
      <c r="F31" s="229"/>
      <c r="G31" s="229"/>
      <c r="H31" s="229"/>
      <c r="I31" s="229"/>
      <c r="J31" s="230"/>
      <c r="K31" s="4"/>
      <c r="L31" s="4"/>
      <c r="M31" s="4"/>
      <c r="N31" s="4"/>
      <c r="O31" s="4"/>
      <c r="P31" s="4"/>
      <c r="Q31" s="4"/>
      <c r="R31" s="4"/>
      <c r="S31" s="4"/>
      <c r="T31" s="4"/>
      <c r="U31" s="4"/>
      <c r="V31" s="4"/>
      <c r="W31" s="4"/>
      <c r="X31" s="4"/>
      <c r="Y31" s="4"/>
      <c r="Z31" s="4"/>
    </row>
    <row r="32" spans="1:26" ht="21" customHeight="1" x14ac:dyDescent="0.2">
      <c r="A32" s="411"/>
      <c r="B32" s="222">
        <v>2</v>
      </c>
      <c r="C32" s="223"/>
      <c r="D32" s="223"/>
      <c r="E32" s="223"/>
      <c r="F32" s="223"/>
      <c r="G32" s="223"/>
      <c r="H32" s="223"/>
      <c r="I32" s="223"/>
      <c r="J32" s="224"/>
      <c r="K32" s="4"/>
      <c r="L32" s="4"/>
      <c r="M32" s="4"/>
      <c r="N32" s="4"/>
      <c r="O32" s="4"/>
      <c r="P32" s="4"/>
      <c r="Q32" s="4"/>
      <c r="R32" s="4"/>
      <c r="S32" s="4"/>
      <c r="T32" s="4"/>
      <c r="U32" s="4"/>
      <c r="V32" s="4"/>
      <c r="W32" s="4"/>
      <c r="X32" s="4"/>
      <c r="Y32" s="4"/>
      <c r="Z32" s="4"/>
    </row>
    <row r="33" spans="1:26" ht="21" customHeight="1" x14ac:dyDescent="0.2">
      <c r="A33" s="411"/>
      <c r="B33" s="222">
        <v>3</v>
      </c>
      <c r="C33" s="223"/>
      <c r="D33" s="223"/>
      <c r="E33" s="223"/>
      <c r="F33" s="223"/>
      <c r="G33" s="223"/>
      <c r="H33" s="223"/>
      <c r="I33" s="223"/>
      <c r="J33" s="224"/>
      <c r="K33" s="4"/>
      <c r="L33" s="4"/>
      <c r="M33" s="4"/>
      <c r="N33" s="4"/>
      <c r="O33" s="4"/>
      <c r="P33" s="4"/>
      <c r="Q33" s="4"/>
      <c r="R33" s="4"/>
      <c r="S33" s="4"/>
      <c r="T33" s="4"/>
      <c r="U33" s="4"/>
      <c r="V33" s="4"/>
      <c r="W33" s="4"/>
      <c r="X33" s="4"/>
      <c r="Y33" s="4"/>
      <c r="Z33" s="4"/>
    </row>
    <row r="34" spans="1:26" ht="21" customHeight="1" x14ac:dyDescent="0.2">
      <c r="A34" s="411"/>
      <c r="B34" s="222">
        <v>4</v>
      </c>
      <c r="C34" s="223"/>
      <c r="D34" s="223"/>
      <c r="E34" s="223"/>
      <c r="F34" s="223"/>
      <c r="G34" s="223"/>
      <c r="H34" s="223"/>
      <c r="I34" s="223"/>
      <c r="J34" s="224"/>
      <c r="K34" s="4"/>
      <c r="L34" s="4"/>
      <c r="M34" s="4"/>
      <c r="N34" s="4"/>
      <c r="O34" s="4"/>
      <c r="P34" s="4"/>
      <c r="Q34" s="4"/>
      <c r="R34" s="4"/>
      <c r="S34" s="4"/>
      <c r="T34" s="4"/>
      <c r="U34" s="4"/>
      <c r="V34" s="4"/>
      <c r="W34" s="4"/>
      <c r="X34" s="4"/>
      <c r="Y34" s="4"/>
      <c r="Z34" s="4"/>
    </row>
    <row r="35" spans="1:26" ht="21" customHeight="1" x14ac:dyDescent="0.2">
      <c r="A35" s="411"/>
      <c r="B35" s="222">
        <v>5</v>
      </c>
      <c r="C35" s="223"/>
      <c r="D35" s="223"/>
      <c r="E35" s="223"/>
      <c r="F35" s="223"/>
      <c r="G35" s="223"/>
      <c r="H35" s="223"/>
      <c r="I35" s="223"/>
      <c r="J35" s="224"/>
      <c r="K35" s="4"/>
      <c r="L35" s="4"/>
      <c r="M35" s="4"/>
      <c r="N35" s="4"/>
      <c r="O35" s="4"/>
      <c r="P35" s="4"/>
      <c r="Q35" s="4"/>
      <c r="R35" s="4"/>
      <c r="S35" s="4"/>
      <c r="T35" s="4"/>
      <c r="U35" s="4"/>
      <c r="V35" s="4"/>
      <c r="W35" s="4"/>
      <c r="X35" s="4"/>
      <c r="Y35" s="4"/>
      <c r="Z35" s="4"/>
    </row>
    <row r="36" spans="1:26" ht="21" customHeight="1" x14ac:dyDescent="0.2">
      <c r="A36" s="411"/>
      <c r="B36" s="222">
        <v>6</v>
      </c>
      <c r="C36" s="223"/>
      <c r="D36" s="223"/>
      <c r="E36" s="223"/>
      <c r="F36" s="223"/>
      <c r="G36" s="223"/>
      <c r="H36" s="223"/>
      <c r="I36" s="223"/>
      <c r="J36" s="224"/>
      <c r="K36" s="4"/>
      <c r="L36" s="4"/>
      <c r="M36" s="4"/>
      <c r="N36" s="4"/>
      <c r="O36" s="4"/>
      <c r="P36" s="4"/>
      <c r="Q36" s="4"/>
      <c r="R36" s="4"/>
      <c r="S36" s="4"/>
      <c r="T36" s="4"/>
      <c r="U36" s="4"/>
      <c r="V36" s="4"/>
      <c r="W36" s="4"/>
      <c r="X36" s="4"/>
      <c r="Y36" s="4"/>
      <c r="Z36" s="4"/>
    </row>
    <row r="37" spans="1:26" ht="21" customHeight="1" x14ac:dyDescent="0.2">
      <c r="A37" s="412"/>
      <c r="B37" s="225">
        <v>7</v>
      </c>
      <c r="C37" s="226"/>
      <c r="D37" s="226"/>
      <c r="E37" s="226"/>
      <c r="F37" s="226"/>
      <c r="G37" s="226"/>
      <c r="H37" s="226"/>
      <c r="I37" s="226"/>
      <c r="J37" s="227"/>
      <c r="K37" s="4"/>
      <c r="L37" s="4"/>
      <c r="M37" s="4"/>
      <c r="N37" s="4"/>
      <c r="O37" s="4"/>
      <c r="P37" s="4"/>
      <c r="Q37" s="4"/>
      <c r="R37" s="4"/>
      <c r="S37" s="4"/>
      <c r="T37" s="4"/>
      <c r="U37" s="4"/>
      <c r="V37" s="4"/>
      <c r="W37" s="4"/>
      <c r="X37" s="4"/>
      <c r="Y37" s="4"/>
      <c r="Z37" s="4"/>
    </row>
    <row r="38" spans="1:26" ht="60"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2.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2.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2.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2.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2.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2.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2.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2.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2.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2.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2.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2.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2.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2.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2.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2.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2.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2.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2.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2.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2.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2.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2.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2.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2.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2.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2.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2.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2.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2.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2.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2.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2.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2.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2.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2.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2.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2.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2.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2.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2.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2.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2.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2.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2.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2.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2.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2.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2.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2.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2.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2.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2.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2.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2.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2.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2.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2.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2.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2.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2.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2.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2.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2.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2.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2.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2.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2.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2.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2.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2.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2.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2.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2.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2.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2.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2.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2.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2.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2.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2.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2.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2.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2.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2.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2.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2.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2.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2.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2.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2.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2.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2.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2.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2.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2.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2.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2.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2.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2.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2.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2.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2.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2.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2.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2.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2.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2.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2.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2.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2.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2.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2.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2.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2.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2.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2.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2.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2.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2.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2.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2.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2.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2.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2.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2.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2.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2.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2.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2.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2.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2.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2.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2.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2.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2.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2.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2.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2.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2.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2.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2.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2.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2.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2.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2.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2.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2.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2.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2.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2.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2.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2.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2.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2.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2.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2.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2.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2.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2.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2.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2.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2.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2.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2.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2.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2.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2.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2.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2.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2.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2.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2.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2.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2.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2.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2.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2.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2.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2.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2.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2.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2.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2.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2.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2.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2.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2.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2.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2.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2.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2.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2.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2.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2.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2.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2.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2.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2.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2.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2.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2.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2.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2.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2.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2.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2.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2.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2.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2.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2.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2.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2.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2.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2.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2.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2.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2.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2.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2.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2.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2.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2.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2.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2.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2.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2.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2.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2.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2.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2.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2.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2.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2.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2.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2.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2.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2.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2.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2.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2.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2.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2.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2.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2.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2.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2.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2.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2.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2.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2.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2.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2.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2.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2.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2.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2.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2.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2.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2.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2.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2.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2.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2.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2.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2.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2.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2.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2.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2.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2.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2.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2.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2.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2.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2.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2.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2.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2.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2.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2.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2.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2.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2.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2.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2.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2.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2.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2.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2.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2.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2.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2.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2.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2.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2.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2.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2.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2.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2.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2.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2.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2.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2.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2.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2.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2.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2.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2.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2.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2.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2.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2.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2.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2.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2.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2.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2.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2.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2.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2.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2.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2.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2.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2.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2.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2.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2.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2.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2.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2.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2.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2.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2.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2.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2.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2.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2.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2.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2.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2.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2.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2.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2.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2.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2.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2.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2.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2.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2.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2.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2.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2.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2.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2.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2.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2.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2.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2.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2.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2.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2.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2.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2.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2.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2.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2.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2.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2.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2.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2.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2.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2.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2.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2.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2.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2.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2.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2.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2.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2.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2.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2.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2.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2.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2.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2.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2.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2.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2.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2.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2.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2.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2.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2.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2.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2.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2.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2.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2.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2.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2.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2.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2.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2.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2.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2.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2.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2.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2.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2.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2.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2.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2.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2.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2.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2.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2.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2.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2.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2.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2.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2.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2.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2.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2.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2.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2.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2.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2.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2.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2.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2.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2.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2.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2.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2.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2.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2.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2.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2.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2.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2.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2.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2.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2.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2.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2.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2.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2.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2.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2.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2.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2.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2.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2.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2.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2.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2.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2.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2.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2.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2.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2.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2.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2.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2.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2.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2.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2.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2.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2.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2.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2.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2.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2.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2.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2.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2.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2.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2.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2.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2.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2.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2.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2.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2.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2.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2.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2.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2.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2.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2.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2.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2.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2.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2.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2.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2.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2.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2.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2.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2.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2.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2.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2.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2.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2.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2.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2.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2.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2.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2.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2.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2.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2.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2.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2.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2.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2.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2.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2.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2.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2.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2.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2.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2.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2.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2.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2.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2.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2.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2.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2.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2.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2.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2.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2.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2.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2.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2.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2.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2.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2.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2.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2.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2.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2.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2.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2.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2.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2.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2.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2.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2.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2.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2.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2.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2.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2.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2.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2.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2.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2.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2.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2.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2.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2.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2.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2.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2.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2.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2.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2.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2.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2.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2.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2.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2.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2.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2.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2.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2.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2.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2.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2.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2.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2.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2.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2.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2.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2.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2.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2.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2.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2.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2.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2.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2.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2.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2.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2.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2.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2.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2.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2.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2.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2.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2.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2.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2.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2.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2.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2.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2.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2.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2.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2.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2.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2.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2.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2.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2.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2.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2.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2.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2.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2.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2.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2.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2.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2.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2.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2.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2.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2.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2.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2.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2.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2.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2.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2.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2.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2.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2.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2.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2.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2.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2.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2.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2.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2.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2.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2.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2.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2.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2.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2.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2.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2.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2.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2.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2.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2.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2.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2.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2.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2.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2.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2.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2.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2.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2.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2.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2.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2.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2.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2.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2.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2.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2.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2.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2.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2.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2.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2.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2.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2.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2.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2.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2.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2.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2.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2.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2.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2.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2.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2.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2.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2.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2.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2.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2.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2.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2.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2.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2.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2.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2.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2.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2.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2.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2.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2.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2.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2.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2.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2.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2.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2.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2.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2.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2.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2.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2.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2.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2.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2.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2.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2.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2.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2.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2.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2.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2.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2.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2.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2.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2.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2.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2.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2.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2.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2.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2.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2.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2.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2.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2.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2.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2.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2.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2.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2.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2.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2.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2.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2.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2.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2.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2.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2.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2.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2.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2.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2.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2.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2.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2.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2.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2.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2.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2.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2.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2.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2.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2.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2.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2.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2.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2.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2.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2.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2.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2.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2.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2.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2.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2.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2.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2.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2.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2.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2.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2.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2.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2.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2.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2.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2.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2.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2.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2.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2.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2.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2.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2.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2.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2.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2.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2.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2.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2.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2.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2.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2.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2.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2.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2.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2.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2.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2.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2.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2.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2.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2.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2.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2.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2.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2.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2.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2.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2.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2.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2.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2.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2.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2.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2.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2.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2.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2.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2.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2.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2.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2.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2.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2.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2.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2.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2.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2.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2.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2.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2.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2.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2.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2.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2.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2.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2.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2.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2.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2.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2.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2.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2.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2.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2.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2.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2.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2.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2.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2.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2.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2.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2.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2.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2.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2.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2.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2.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2.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2.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2.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2.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2.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2.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2.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2.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2.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2.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2.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2.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2.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2.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2.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2.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2.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2.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2.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2.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2.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2.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2.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2.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2.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2.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2.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2.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2.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2.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2.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2.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2.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2.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2.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2.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2.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2.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2.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2.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2.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2.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2.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2.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2.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2.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2.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2.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2.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2.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2.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2.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2.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2.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2.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2.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2.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2.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2.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2.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2.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2.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2.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2.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2.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2.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2.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2.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2.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2.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2.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2.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2.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2.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2.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2.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2.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2.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2.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2.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5">
    <mergeCell ref="A1:J1"/>
    <mergeCell ref="A4:A10"/>
    <mergeCell ref="A12:A18"/>
    <mergeCell ref="A23:A29"/>
    <mergeCell ref="A31:A37"/>
  </mergeCells>
  <pageMargins left="0.25" right="0.25" top="0.75" bottom="0.75" header="0" footer="0"/>
  <pageSetup paperSize="9" orientation="landscape"/>
  <rowBreaks count="1" manualBreakCount="1">
    <brk id="19" man="1"/>
  </rowBreaks>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Z1000"/>
  <sheetViews>
    <sheetView showGridLines="0" workbookViewId="0"/>
  </sheetViews>
  <sheetFormatPr defaultColWidth="12.5703125" defaultRowHeight="15" customHeight="1" x14ac:dyDescent="0.2"/>
  <cols>
    <col min="1" max="1" width="4.42578125" customWidth="1"/>
    <col min="2" max="2" width="9.7109375" customWidth="1"/>
    <col min="3" max="3" width="12.7109375" customWidth="1"/>
    <col min="4" max="4" width="32.85546875" customWidth="1"/>
    <col min="5" max="9" width="10.7109375" customWidth="1"/>
    <col min="10" max="11" width="7.7109375" customWidth="1"/>
    <col min="12" max="12" width="4.42578125" customWidth="1"/>
    <col min="13" max="13" width="9.7109375" customWidth="1"/>
    <col min="14" max="14" width="12.7109375" customWidth="1"/>
    <col min="15" max="15" width="32.85546875" customWidth="1"/>
    <col min="16" max="20" width="10.7109375" customWidth="1"/>
    <col min="21" max="22" width="7.7109375" customWidth="1"/>
    <col min="23" max="26" width="8" customWidth="1"/>
  </cols>
  <sheetData>
    <row r="1" spans="1:26" ht="27" customHeight="1" x14ac:dyDescent="0.35">
      <c r="A1" s="4"/>
      <c r="B1" s="231" t="s">
        <v>143</v>
      </c>
      <c r="C1" s="231"/>
      <c r="D1" s="4"/>
      <c r="E1" s="4"/>
      <c r="F1" s="4"/>
      <c r="G1" s="4"/>
      <c r="H1" s="4"/>
      <c r="I1" s="4"/>
      <c r="J1" s="4"/>
      <c r="K1" s="4"/>
      <c r="L1" s="4"/>
      <c r="M1" s="231" t="s">
        <v>143</v>
      </c>
      <c r="N1" s="231"/>
      <c r="O1" s="4"/>
      <c r="P1" s="4"/>
      <c r="Q1" s="4"/>
      <c r="R1" s="4"/>
      <c r="S1" s="4"/>
      <c r="T1" s="4"/>
      <c r="U1" s="4"/>
      <c r="V1" s="4"/>
      <c r="W1" s="4"/>
      <c r="X1" s="4"/>
      <c r="Y1" s="4"/>
      <c r="Z1" s="4"/>
    </row>
    <row r="2" spans="1:26" ht="13.5" customHeight="1" x14ac:dyDescent="0.2">
      <c r="A2" s="4"/>
      <c r="B2" s="232"/>
      <c r="C2" s="232"/>
      <c r="D2" s="232"/>
      <c r="E2" s="232"/>
      <c r="F2" s="232"/>
      <c r="G2" s="232"/>
      <c r="H2" s="232"/>
      <c r="I2" s="232"/>
      <c r="J2" s="232"/>
      <c r="K2" s="232"/>
      <c r="L2" s="4"/>
      <c r="M2" s="232"/>
      <c r="N2" s="232"/>
      <c r="O2" s="232"/>
      <c r="P2" s="232"/>
      <c r="Q2" s="232"/>
      <c r="R2" s="232"/>
      <c r="S2" s="232"/>
      <c r="T2" s="232"/>
      <c r="U2" s="232"/>
      <c r="V2" s="232"/>
      <c r="W2" s="4"/>
      <c r="X2" s="4"/>
      <c r="Y2" s="4"/>
      <c r="Z2" s="4"/>
    </row>
    <row r="3" spans="1:26" ht="30" customHeight="1" x14ac:dyDescent="0.2">
      <c r="A3" s="4"/>
      <c r="B3" s="418" t="s">
        <v>106</v>
      </c>
      <c r="C3" s="419" t="s">
        <v>107</v>
      </c>
      <c r="D3" s="420" t="s">
        <v>144</v>
      </c>
      <c r="E3" s="421" t="s">
        <v>145</v>
      </c>
      <c r="F3" s="422"/>
      <c r="G3" s="423"/>
      <c r="H3" s="424" t="s">
        <v>146</v>
      </c>
      <c r="I3" s="424" t="s">
        <v>147</v>
      </c>
      <c r="J3" s="425" t="s">
        <v>33</v>
      </c>
      <c r="K3" s="426" t="s">
        <v>34</v>
      </c>
      <c r="L3" s="4"/>
      <c r="M3" s="418" t="s">
        <v>106</v>
      </c>
      <c r="N3" s="419" t="s">
        <v>107</v>
      </c>
      <c r="O3" s="420" t="s">
        <v>144</v>
      </c>
      <c r="P3" s="421" t="s">
        <v>145</v>
      </c>
      <c r="Q3" s="422"/>
      <c r="R3" s="423"/>
      <c r="S3" s="424" t="s">
        <v>146</v>
      </c>
      <c r="T3" s="424" t="s">
        <v>147</v>
      </c>
      <c r="U3" s="425" t="s">
        <v>33</v>
      </c>
      <c r="V3" s="426" t="s">
        <v>34</v>
      </c>
      <c r="W3" s="4"/>
      <c r="X3" s="4"/>
      <c r="Y3" s="4"/>
      <c r="Z3" s="4"/>
    </row>
    <row r="4" spans="1:26" ht="30" customHeight="1" x14ac:dyDescent="0.2">
      <c r="A4" s="4"/>
      <c r="B4" s="415"/>
      <c r="C4" s="417"/>
      <c r="D4" s="378"/>
      <c r="E4" s="233">
        <v>1</v>
      </c>
      <c r="F4" s="233">
        <v>2</v>
      </c>
      <c r="G4" s="233">
        <v>3</v>
      </c>
      <c r="H4" s="378"/>
      <c r="I4" s="378"/>
      <c r="J4" s="395"/>
      <c r="K4" s="427"/>
      <c r="L4" s="4"/>
      <c r="M4" s="415"/>
      <c r="N4" s="417"/>
      <c r="O4" s="378"/>
      <c r="P4" s="233">
        <v>1</v>
      </c>
      <c r="Q4" s="233">
        <v>2</v>
      </c>
      <c r="R4" s="233">
        <v>3</v>
      </c>
      <c r="S4" s="378"/>
      <c r="T4" s="378"/>
      <c r="U4" s="395"/>
      <c r="V4" s="427"/>
      <c r="W4" s="4"/>
      <c r="X4" s="4"/>
      <c r="Y4" s="4"/>
      <c r="Z4" s="4"/>
    </row>
    <row r="5" spans="1:26" ht="30" customHeight="1" x14ac:dyDescent="0.2">
      <c r="A5" s="4"/>
      <c r="B5" s="414" t="str">
        <f>'TEAM NAMES &amp; EVENTS'!$F$12</f>
        <v>A</v>
      </c>
      <c r="C5" s="416" t="str">
        <f>'TEAM NAMES &amp; EVENTS'!$E$12</f>
        <v>Bickleigh Down</v>
      </c>
      <c r="D5" s="234" t="s">
        <v>148</v>
      </c>
      <c r="E5" s="235"/>
      <c r="F5" s="236"/>
      <c r="G5" s="236"/>
      <c r="H5" s="235"/>
      <c r="I5" s="235"/>
      <c r="J5" s="237"/>
      <c r="K5" s="238"/>
      <c r="L5" s="4"/>
      <c r="M5" s="414">
        <f>'TEAM NAMES &amp; EVENTS'!$F$20</f>
        <v>0</v>
      </c>
      <c r="N5" s="416">
        <f>'TEAM NAMES &amp; EVENTS'!$E$20</f>
        <v>0</v>
      </c>
      <c r="O5" s="234" t="s">
        <v>148</v>
      </c>
      <c r="P5" s="235"/>
      <c r="Q5" s="236"/>
      <c r="R5" s="236"/>
      <c r="S5" s="235"/>
      <c r="T5" s="235"/>
      <c r="U5" s="237"/>
      <c r="V5" s="238"/>
      <c r="W5" s="4"/>
      <c r="X5" s="4"/>
      <c r="Y5" s="4"/>
      <c r="Z5" s="4"/>
    </row>
    <row r="6" spans="1:26" ht="30" customHeight="1" x14ac:dyDescent="0.2">
      <c r="A6" s="4"/>
      <c r="B6" s="411"/>
      <c r="C6" s="353"/>
      <c r="D6" s="239" t="s">
        <v>149</v>
      </c>
      <c r="E6" s="240"/>
      <c r="F6" s="241"/>
      <c r="G6" s="241"/>
      <c r="H6" s="240"/>
      <c r="I6" s="242"/>
      <c r="J6" s="243"/>
      <c r="K6" s="238"/>
      <c r="L6" s="4"/>
      <c r="M6" s="411"/>
      <c r="N6" s="353"/>
      <c r="O6" s="239" t="s">
        <v>149</v>
      </c>
      <c r="P6" s="240"/>
      <c r="Q6" s="241"/>
      <c r="R6" s="241"/>
      <c r="S6" s="240"/>
      <c r="T6" s="242"/>
      <c r="U6" s="243"/>
      <c r="V6" s="238"/>
      <c r="W6" s="4"/>
      <c r="X6" s="4"/>
      <c r="Y6" s="4"/>
      <c r="Z6" s="4"/>
    </row>
    <row r="7" spans="1:26" ht="30" customHeight="1" x14ac:dyDescent="0.2">
      <c r="A7" s="4"/>
      <c r="B7" s="415"/>
      <c r="C7" s="417"/>
      <c r="D7" s="244" t="s">
        <v>150</v>
      </c>
      <c r="E7" s="245"/>
      <c r="F7" s="246"/>
      <c r="G7" s="246"/>
      <c r="H7" s="245"/>
      <c r="I7" s="242"/>
      <c r="J7" s="243"/>
      <c r="K7" s="238"/>
      <c r="L7" s="4"/>
      <c r="M7" s="415"/>
      <c r="N7" s="417"/>
      <c r="O7" s="244" t="s">
        <v>150</v>
      </c>
      <c r="P7" s="245"/>
      <c r="Q7" s="246"/>
      <c r="R7" s="246"/>
      <c r="S7" s="245"/>
      <c r="T7" s="242"/>
      <c r="U7" s="243"/>
      <c r="V7" s="238"/>
      <c r="W7" s="4"/>
      <c r="X7" s="4"/>
      <c r="Y7" s="4"/>
      <c r="Z7" s="4"/>
    </row>
    <row r="8" spans="1:26" ht="30" customHeight="1" x14ac:dyDescent="0.2">
      <c r="A8" s="4"/>
      <c r="B8" s="414" t="str">
        <f>'TEAM NAMES &amp; EVENTS'!$F$13</f>
        <v>B</v>
      </c>
      <c r="C8" s="416" t="str">
        <f>'TEAM NAMES &amp; EVENTS'!$E$13</f>
        <v>Holy Cross</v>
      </c>
      <c r="D8" s="234" t="s">
        <v>148</v>
      </c>
      <c r="E8" s="235"/>
      <c r="F8" s="236"/>
      <c r="G8" s="236"/>
      <c r="H8" s="235"/>
      <c r="I8" s="235"/>
      <c r="J8" s="237"/>
      <c r="K8" s="247"/>
      <c r="L8" s="4"/>
      <c r="M8" s="414" t="str">
        <f>'TEAM NAMES &amp; EVENTS'!$F$21</f>
        <v>J</v>
      </c>
      <c r="N8" s="416">
        <f>'TEAM NAMES &amp; EVENTS'!$E$21</f>
        <v>0</v>
      </c>
      <c r="O8" s="234" t="s">
        <v>148</v>
      </c>
      <c r="P8" s="235"/>
      <c r="Q8" s="236"/>
      <c r="R8" s="236"/>
      <c r="S8" s="235"/>
      <c r="T8" s="235"/>
      <c r="U8" s="237"/>
      <c r="V8" s="247"/>
      <c r="W8" s="4"/>
      <c r="X8" s="4"/>
      <c r="Y8" s="4"/>
      <c r="Z8" s="4"/>
    </row>
    <row r="9" spans="1:26" ht="30" customHeight="1" x14ac:dyDescent="0.2">
      <c r="A9" s="4"/>
      <c r="B9" s="411"/>
      <c r="C9" s="353"/>
      <c r="D9" s="239" t="s">
        <v>149</v>
      </c>
      <c r="E9" s="240"/>
      <c r="F9" s="241"/>
      <c r="G9" s="241"/>
      <c r="H9" s="240"/>
      <c r="I9" s="242"/>
      <c r="J9" s="243"/>
      <c r="K9" s="238"/>
      <c r="L9" s="4"/>
      <c r="M9" s="411"/>
      <c r="N9" s="353"/>
      <c r="O9" s="239" t="s">
        <v>149</v>
      </c>
      <c r="P9" s="240"/>
      <c r="Q9" s="241"/>
      <c r="R9" s="241"/>
      <c r="S9" s="240"/>
      <c r="T9" s="242"/>
      <c r="U9" s="243"/>
      <c r="V9" s="238"/>
      <c r="W9" s="4"/>
      <c r="X9" s="4"/>
      <c r="Y9" s="4"/>
      <c r="Z9" s="4"/>
    </row>
    <row r="10" spans="1:26" ht="30" customHeight="1" x14ac:dyDescent="0.2">
      <c r="A10" s="4"/>
      <c r="B10" s="415"/>
      <c r="C10" s="417"/>
      <c r="D10" s="244" t="s">
        <v>150</v>
      </c>
      <c r="E10" s="245"/>
      <c r="F10" s="246"/>
      <c r="G10" s="246"/>
      <c r="H10" s="245"/>
      <c r="I10" s="242"/>
      <c r="J10" s="243"/>
      <c r="K10" s="238"/>
      <c r="L10" s="4"/>
      <c r="M10" s="415"/>
      <c r="N10" s="417"/>
      <c r="O10" s="244" t="s">
        <v>150</v>
      </c>
      <c r="P10" s="245"/>
      <c r="Q10" s="246"/>
      <c r="R10" s="246"/>
      <c r="S10" s="245"/>
      <c r="T10" s="242"/>
      <c r="U10" s="243"/>
      <c r="V10" s="238"/>
      <c r="W10" s="4"/>
      <c r="X10" s="4"/>
      <c r="Y10" s="4"/>
      <c r="Z10" s="4"/>
    </row>
    <row r="11" spans="1:26" ht="30" customHeight="1" x14ac:dyDescent="0.2">
      <c r="A11" s="4"/>
      <c r="B11" s="414" t="str">
        <f>'TEAM NAMES &amp; EVENTS'!$F$14</f>
        <v xml:space="preserve">C </v>
      </c>
      <c r="C11" s="416" t="str">
        <f>'TEAM NAMES &amp; EVENTS'!$E$14</f>
        <v xml:space="preserve">Mary Dean's </v>
      </c>
      <c r="D11" s="234" t="s">
        <v>148</v>
      </c>
      <c r="E11" s="235"/>
      <c r="F11" s="236"/>
      <c r="G11" s="236"/>
      <c r="H11" s="235"/>
      <c r="I11" s="235"/>
      <c r="J11" s="237"/>
      <c r="K11" s="247"/>
      <c r="L11" s="4"/>
      <c r="M11" s="414" t="str">
        <f>'TEAM NAMES &amp; EVENTS'!$F$22</f>
        <v>K</v>
      </c>
      <c r="N11" s="416">
        <f>'TEAM NAMES &amp; EVENTS'!$E$22</f>
        <v>0</v>
      </c>
      <c r="O11" s="234" t="s">
        <v>148</v>
      </c>
      <c r="P11" s="235"/>
      <c r="Q11" s="236"/>
      <c r="R11" s="236"/>
      <c r="S11" s="235"/>
      <c r="T11" s="235"/>
      <c r="U11" s="237"/>
      <c r="V11" s="247"/>
      <c r="W11" s="4"/>
      <c r="X11" s="4"/>
      <c r="Y11" s="4"/>
      <c r="Z11" s="4"/>
    </row>
    <row r="12" spans="1:26" ht="30" customHeight="1" x14ac:dyDescent="0.2">
      <c r="A12" s="4"/>
      <c r="B12" s="411"/>
      <c r="C12" s="353"/>
      <c r="D12" s="239" t="s">
        <v>149</v>
      </c>
      <c r="E12" s="240"/>
      <c r="F12" s="241"/>
      <c r="G12" s="241"/>
      <c r="H12" s="240"/>
      <c r="I12" s="242"/>
      <c r="J12" s="243"/>
      <c r="K12" s="238"/>
      <c r="L12" s="4"/>
      <c r="M12" s="411"/>
      <c r="N12" s="353"/>
      <c r="O12" s="239" t="s">
        <v>149</v>
      </c>
      <c r="P12" s="240"/>
      <c r="Q12" s="241"/>
      <c r="R12" s="241"/>
      <c r="S12" s="240"/>
      <c r="T12" s="242"/>
      <c r="U12" s="243"/>
      <c r="V12" s="238"/>
      <c r="W12" s="4"/>
      <c r="X12" s="4"/>
      <c r="Y12" s="4"/>
      <c r="Z12" s="4"/>
    </row>
    <row r="13" spans="1:26" ht="30" customHeight="1" x14ac:dyDescent="0.2">
      <c r="A13" s="4"/>
      <c r="B13" s="415"/>
      <c r="C13" s="417"/>
      <c r="D13" s="244" t="s">
        <v>150</v>
      </c>
      <c r="E13" s="245"/>
      <c r="F13" s="246"/>
      <c r="G13" s="246"/>
      <c r="H13" s="245"/>
      <c r="I13" s="242"/>
      <c r="J13" s="243"/>
      <c r="K13" s="238"/>
      <c r="L13" s="4"/>
      <c r="M13" s="415"/>
      <c r="N13" s="417"/>
      <c r="O13" s="244" t="s">
        <v>150</v>
      </c>
      <c r="P13" s="245"/>
      <c r="Q13" s="246"/>
      <c r="R13" s="246"/>
      <c r="S13" s="245"/>
      <c r="T13" s="242"/>
      <c r="U13" s="243"/>
      <c r="V13" s="238"/>
      <c r="W13" s="4"/>
      <c r="X13" s="4"/>
      <c r="Y13" s="4"/>
      <c r="Z13" s="4"/>
    </row>
    <row r="14" spans="1:26" ht="30" customHeight="1" x14ac:dyDescent="0.2">
      <c r="A14" s="4"/>
      <c r="B14" s="414" t="str">
        <f>'TEAM NAMES &amp; EVENTS'!$F$15</f>
        <v xml:space="preserve">D </v>
      </c>
      <c r="C14" s="416" t="str">
        <f>'TEAM NAMES &amp; EVENTS'!$E$15</f>
        <v>Elburton</v>
      </c>
      <c r="D14" s="234" t="s">
        <v>148</v>
      </c>
      <c r="E14" s="235"/>
      <c r="F14" s="236"/>
      <c r="G14" s="236"/>
      <c r="H14" s="235"/>
      <c r="I14" s="235"/>
      <c r="J14" s="237"/>
      <c r="K14" s="247"/>
      <c r="L14" s="4"/>
      <c r="M14" s="414" t="str">
        <f>'TEAM NAMES &amp; EVENTS'!$F$23</f>
        <v>L</v>
      </c>
      <c r="N14" s="416">
        <f>'TEAM NAMES &amp; EVENTS'!$E$23</f>
        <v>0</v>
      </c>
      <c r="O14" s="234" t="s">
        <v>148</v>
      </c>
      <c r="P14" s="235"/>
      <c r="Q14" s="236"/>
      <c r="R14" s="236"/>
      <c r="S14" s="235"/>
      <c r="T14" s="235"/>
      <c r="U14" s="237"/>
      <c r="V14" s="247"/>
      <c r="W14" s="4"/>
      <c r="X14" s="4"/>
      <c r="Y14" s="4"/>
      <c r="Z14" s="4"/>
    </row>
    <row r="15" spans="1:26" ht="30" customHeight="1" x14ac:dyDescent="0.2">
      <c r="A15" s="4"/>
      <c r="B15" s="411"/>
      <c r="C15" s="353"/>
      <c r="D15" s="239" t="s">
        <v>149</v>
      </c>
      <c r="E15" s="240"/>
      <c r="F15" s="241"/>
      <c r="G15" s="241"/>
      <c r="H15" s="240"/>
      <c r="I15" s="242"/>
      <c r="J15" s="243"/>
      <c r="K15" s="238"/>
      <c r="L15" s="4"/>
      <c r="M15" s="411"/>
      <c r="N15" s="353"/>
      <c r="O15" s="239" t="s">
        <v>149</v>
      </c>
      <c r="P15" s="240"/>
      <c r="Q15" s="241"/>
      <c r="R15" s="241"/>
      <c r="S15" s="240"/>
      <c r="T15" s="242"/>
      <c r="U15" s="243"/>
      <c r="V15" s="238"/>
      <c r="W15" s="4"/>
      <c r="X15" s="4"/>
      <c r="Y15" s="4"/>
      <c r="Z15" s="4"/>
    </row>
    <row r="16" spans="1:26" ht="30" customHeight="1" x14ac:dyDescent="0.2">
      <c r="A16" s="4"/>
      <c r="B16" s="415"/>
      <c r="C16" s="417"/>
      <c r="D16" s="244" t="s">
        <v>150</v>
      </c>
      <c r="E16" s="245"/>
      <c r="F16" s="246"/>
      <c r="G16" s="246"/>
      <c r="H16" s="245"/>
      <c r="I16" s="242"/>
      <c r="J16" s="243"/>
      <c r="K16" s="238"/>
      <c r="L16" s="4"/>
      <c r="M16" s="415"/>
      <c r="N16" s="417"/>
      <c r="O16" s="244" t="s">
        <v>150</v>
      </c>
      <c r="P16" s="245"/>
      <c r="Q16" s="246"/>
      <c r="R16" s="246"/>
      <c r="S16" s="245"/>
      <c r="T16" s="242"/>
      <c r="U16" s="243"/>
      <c r="V16" s="238"/>
      <c r="W16" s="4"/>
      <c r="X16" s="4"/>
      <c r="Y16" s="4"/>
      <c r="Z16" s="4"/>
    </row>
    <row r="17" spans="1:26" ht="30" customHeight="1" x14ac:dyDescent="0.2">
      <c r="A17" s="4"/>
      <c r="B17" s="414" t="str">
        <f>'TEAM NAMES &amp; EVENTS'!$F$16</f>
        <v>E</v>
      </c>
      <c r="C17" s="416" t="str">
        <f>'TEAM NAMES &amp; EVENTS'!$E$16</f>
        <v xml:space="preserve">Montpelier </v>
      </c>
      <c r="D17" s="234" t="s">
        <v>148</v>
      </c>
      <c r="E17" s="235"/>
      <c r="F17" s="236"/>
      <c r="G17" s="236"/>
      <c r="H17" s="235"/>
      <c r="I17" s="235"/>
      <c r="J17" s="237"/>
      <c r="K17" s="247"/>
      <c r="L17" s="4"/>
      <c r="M17" s="414" t="str">
        <f>'TEAM NAMES &amp; EVENTS'!$F$24</f>
        <v>M</v>
      </c>
      <c r="N17" s="416">
        <f>'TEAM NAMES &amp; EVENTS'!$E$24</f>
        <v>0</v>
      </c>
      <c r="O17" s="234" t="s">
        <v>148</v>
      </c>
      <c r="P17" s="235"/>
      <c r="Q17" s="236"/>
      <c r="R17" s="236"/>
      <c r="S17" s="235"/>
      <c r="T17" s="235"/>
      <c r="U17" s="237"/>
      <c r="V17" s="247"/>
      <c r="W17" s="4"/>
      <c r="X17" s="4"/>
      <c r="Y17" s="4"/>
      <c r="Z17" s="4"/>
    </row>
    <row r="18" spans="1:26" ht="30" customHeight="1" x14ac:dyDescent="0.2">
      <c r="A18" s="4"/>
      <c r="B18" s="411"/>
      <c r="C18" s="353"/>
      <c r="D18" s="239" t="s">
        <v>149</v>
      </c>
      <c r="E18" s="240"/>
      <c r="F18" s="241"/>
      <c r="G18" s="241"/>
      <c r="H18" s="240"/>
      <c r="I18" s="242"/>
      <c r="J18" s="243"/>
      <c r="K18" s="238"/>
      <c r="L18" s="4"/>
      <c r="M18" s="411"/>
      <c r="N18" s="353"/>
      <c r="O18" s="239" t="s">
        <v>149</v>
      </c>
      <c r="P18" s="240"/>
      <c r="Q18" s="241"/>
      <c r="R18" s="241"/>
      <c r="S18" s="240"/>
      <c r="T18" s="242"/>
      <c r="U18" s="243"/>
      <c r="V18" s="238"/>
      <c r="W18" s="4"/>
      <c r="X18" s="4"/>
      <c r="Y18" s="4"/>
      <c r="Z18" s="4"/>
    </row>
    <row r="19" spans="1:26" ht="30" customHeight="1" x14ac:dyDescent="0.2">
      <c r="A19" s="4"/>
      <c r="B19" s="415"/>
      <c r="C19" s="417"/>
      <c r="D19" s="244" t="s">
        <v>150</v>
      </c>
      <c r="E19" s="245"/>
      <c r="F19" s="246"/>
      <c r="G19" s="246"/>
      <c r="H19" s="245"/>
      <c r="I19" s="242"/>
      <c r="J19" s="243"/>
      <c r="K19" s="238"/>
      <c r="L19" s="4"/>
      <c r="M19" s="415"/>
      <c r="N19" s="417"/>
      <c r="O19" s="244" t="s">
        <v>150</v>
      </c>
      <c r="P19" s="245"/>
      <c r="Q19" s="246"/>
      <c r="R19" s="246"/>
      <c r="S19" s="245"/>
      <c r="T19" s="242"/>
      <c r="U19" s="243"/>
      <c r="V19" s="238"/>
      <c r="W19" s="4"/>
      <c r="X19" s="4"/>
      <c r="Y19" s="4"/>
      <c r="Z19" s="4"/>
    </row>
    <row r="20" spans="1:26" ht="30" customHeight="1" x14ac:dyDescent="0.2">
      <c r="A20" s="4"/>
      <c r="B20" s="414" t="str">
        <f>'TEAM NAMES &amp; EVENTS'!$F$17</f>
        <v>F</v>
      </c>
      <c r="C20" s="416" t="str">
        <f>'TEAM NAMES &amp; EVENTS'!$E$17</f>
        <v xml:space="preserve">Plympton St Maurice </v>
      </c>
      <c r="D20" s="234" t="s">
        <v>148</v>
      </c>
      <c r="E20" s="235"/>
      <c r="F20" s="236"/>
      <c r="G20" s="236"/>
      <c r="H20" s="235"/>
      <c r="I20" s="235"/>
      <c r="J20" s="237"/>
      <c r="K20" s="247"/>
      <c r="L20" s="4"/>
      <c r="M20" s="414" t="str">
        <f>'TEAM NAMES &amp; EVENTS'!$F$25</f>
        <v>N</v>
      </c>
      <c r="N20" s="416">
        <f>'TEAM NAMES &amp; EVENTS'!$E$25</f>
        <v>0</v>
      </c>
      <c r="O20" s="234" t="s">
        <v>148</v>
      </c>
      <c r="P20" s="235"/>
      <c r="Q20" s="236"/>
      <c r="R20" s="236"/>
      <c r="S20" s="235"/>
      <c r="T20" s="235"/>
      <c r="U20" s="237"/>
      <c r="V20" s="247"/>
      <c r="W20" s="4"/>
      <c r="X20" s="4"/>
      <c r="Y20" s="4"/>
      <c r="Z20" s="4"/>
    </row>
    <row r="21" spans="1:26" ht="30" customHeight="1" x14ac:dyDescent="0.2">
      <c r="A21" s="4"/>
      <c r="B21" s="411"/>
      <c r="C21" s="353"/>
      <c r="D21" s="239" t="s">
        <v>149</v>
      </c>
      <c r="E21" s="240"/>
      <c r="F21" s="241"/>
      <c r="G21" s="241"/>
      <c r="H21" s="240"/>
      <c r="I21" s="242"/>
      <c r="J21" s="243"/>
      <c r="K21" s="238"/>
      <c r="L21" s="4"/>
      <c r="M21" s="411"/>
      <c r="N21" s="353"/>
      <c r="O21" s="239" t="s">
        <v>149</v>
      </c>
      <c r="P21" s="240"/>
      <c r="Q21" s="241"/>
      <c r="R21" s="241"/>
      <c r="S21" s="240"/>
      <c r="T21" s="242"/>
      <c r="U21" s="243"/>
      <c r="V21" s="238"/>
      <c r="W21" s="4"/>
      <c r="X21" s="4"/>
      <c r="Y21" s="4"/>
      <c r="Z21" s="4"/>
    </row>
    <row r="22" spans="1:26" ht="30" customHeight="1" x14ac:dyDescent="0.2">
      <c r="A22" s="4"/>
      <c r="B22" s="415"/>
      <c r="C22" s="417"/>
      <c r="D22" s="244" t="s">
        <v>150</v>
      </c>
      <c r="E22" s="245"/>
      <c r="F22" s="246"/>
      <c r="G22" s="246"/>
      <c r="H22" s="245"/>
      <c r="I22" s="242"/>
      <c r="J22" s="243"/>
      <c r="K22" s="238"/>
      <c r="L22" s="4"/>
      <c r="M22" s="415"/>
      <c r="N22" s="417"/>
      <c r="O22" s="244" t="s">
        <v>150</v>
      </c>
      <c r="P22" s="245"/>
      <c r="Q22" s="246"/>
      <c r="R22" s="246"/>
      <c r="S22" s="245"/>
      <c r="T22" s="242"/>
      <c r="U22" s="243"/>
      <c r="V22" s="238"/>
      <c r="W22" s="4"/>
      <c r="X22" s="4"/>
      <c r="Y22" s="4"/>
      <c r="Z22" s="4"/>
    </row>
    <row r="23" spans="1:26" ht="30" customHeight="1" x14ac:dyDescent="0.2">
      <c r="A23" s="4"/>
      <c r="B23" s="414" t="str">
        <f>'TEAM NAMES &amp; EVENTS'!$F$18</f>
        <v xml:space="preserve">G </v>
      </c>
      <c r="C23" s="416" t="str">
        <f>'TEAM NAMES &amp; EVENTS'!$E$18</f>
        <v>Compton</v>
      </c>
      <c r="D23" s="234" t="s">
        <v>148</v>
      </c>
      <c r="E23" s="235"/>
      <c r="F23" s="236"/>
      <c r="G23" s="236"/>
      <c r="H23" s="235"/>
      <c r="I23" s="235"/>
      <c r="J23" s="237"/>
      <c r="K23" s="247"/>
      <c r="L23" s="4"/>
      <c r="M23" s="414" t="str">
        <f>'TEAM NAMES &amp; EVENTS'!$F$26</f>
        <v>O</v>
      </c>
      <c r="N23" s="416">
        <f>'TEAM NAMES &amp; EVENTS'!$E$26</f>
        <v>0</v>
      </c>
      <c r="O23" s="234" t="s">
        <v>148</v>
      </c>
      <c r="P23" s="235"/>
      <c r="Q23" s="236"/>
      <c r="R23" s="236"/>
      <c r="S23" s="235"/>
      <c r="T23" s="235"/>
      <c r="U23" s="237"/>
      <c r="V23" s="247"/>
      <c r="W23" s="4"/>
      <c r="X23" s="4"/>
      <c r="Y23" s="4"/>
      <c r="Z23" s="4"/>
    </row>
    <row r="24" spans="1:26" ht="30" customHeight="1" x14ac:dyDescent="0.2">
      <c r="A24" s="4"/>
      <c r="B24" s="411"/>
      <c r="C24" s="353"/>
      <c r="D24" s="239" t="s">
        <v>149</v>
      </c>
      <c r="E24" s="240"/>
      <c r="F24" s="241"/>
      <c r="G24" s="241"/>
      <c r="H24" s="240"/>
      <c r="I24" s="242"/>
      <c r="J24" s="243"/>
      <c r="K24" s="238"/>
      <c r="L24" s="4"/>
      <c r="M24" s="411"/>
      <c r="N24" s="353"/>
      <c r="O24" s="239" t="s">
        <v>149</v>
      </c>
      <c r="P24" s="240"/>
      <c r="Q24" s="241"/>
      <c r="R24" s="241"/>
      <c r="S24" s="240"/>
      <c r="T24" s="242"/>
      <c r="U24" s="243"/>
      <c r="V24" s="238"/>
      <c r="W24" s="4"/>
      <c r="X24" s="4"/>
      <c r="Y24" s="4"/>
      <c r="Z24" s="4"/>
    </row>
    <row r="25" spans="1:26" ht="30" customHeight="1" x14ac:dyDescent="0.2">
      <c r="A25" s="4"/>
      <c r="B25" s="415"/>
      <c r="C25" s="417"/>
      <c r="D25" s="244" t="s">
        <v>150</v>
      </c>
      <c r="E25" s="245"/>
      <c r="F25" s="246"/>
      <c r="G25" s="246"/>
      <c r="H25" s="245"/>
      <c r="I25" s="242"/>
      <c r="J25" s="243"/>
      <c r="K25" s="238"/>
      <c r="L25" s="4"/>
      <c r="M25" s="415"/>
      <c r="N25" s="417"/>
      <c r="O25" s="244" t="s">
        <v>150</v>
      </c>
      <c r="P25" s="245"/>
      <c r="Q25" s="246"/>
      <c r="R25" s="246"/>
      <c r="S25" s="245"/>
      <c r="T25" s="242"/>
      <c r="U25" s="243"/>
      <c r="V25" s="238"/>
      <c r="W25" s="4"/>
      <c r="X25" s="4"/>
      <c r="Y25" s="4"/>
      <c r="Z25" s="4"/>
    </row>
    <row r="26" spans="1:26" ht="30" customHeight="1" x14ac:dyDescent="0.2">
      <c r="A26" s="4"/>
      <c r="B26" s="414" t="str">
        <f>'TEAM NAMES &amp; EVENTS'!$F$19</f>
        <v>H</v>
      </c>
      <c r="C26" s="416" t="str">
        <f>'TEAM NAMES &amp; EVENTS'!$E$19</f>
        <v>Salsibury Road</v>
      </c>
      <c r="D26" s="234" t="s">
        <v>148</v>
      </c>
      <c r="E26" s="235"/>
      <c r="F26" s="236"/>
      <c r="G26" s="236"/>
      <c r="H26" s="235"/>
      <c r="I26" s="235"/>
      <c r="J26" s="237"/>
      <c r="K26" s="247"/>
      <c r="L26" s="4"/>
      <c r="M26" s="414" t="str">
        <f>'TEAM NAMES &amp; EVENTS'!$F$27</f>
        <v>P</v>
      </c>
      <c r="N26" s="416">
        <f>'TEAM NAMES &amp; EVENTS'!$E$27</f>
        <v>0</v>
      </c>
      <c r="O26" s="234" t="s">
        <v>148</v>
      </c>
      <c r="P26" s="235"/>
      <c r="Q26" s="236"/>
      <c r="R26" s="236"/>
      <c r="S26" s="235"/>
      <c r="T26" s="235"/>
      <c r="U26" s="237"/>
      <c r="V26" s="247"/>
      <c r="W26" s="4"/>
      <c r="X26" s="4"/>
      <c r="Y26" s="4"/>
      <c r="Z26" s="4"/>
    </row>
    <row r="27" spans="1:26" ht="30" customHeight="1" x14ac:dyDescent="0.2">
      <c r="A27" s="4"/>
      <c r="B27" s="411"/>
      <c r="C27" s="353"/>
      <c r="D27" s="239" t="s">
        <v>149</v>
      </c>
      <c r="E27" s="240"/>
      <c r="F27" s="241"/>
      <c r="G27" s="241"/>
      <c r="H27" s="240"/>
      <c r="I27" s="242"/>
      <c r="J27" s="243"/>
      <c r="K27" s="238"/>
      <c r="L27" s="4"/>
      <c r="M27" s="411"/>
      <c r="N27" s="353"/>
      <c r="O27" s="239" t="s">
        <v>149</v>
      </c>
      <c r="P27" s="240"/>
      <c r="Q27" s="241"/>
      <c r="R27" s="241"/>
      <c r="S27" s="240"/>
      <c r="T27" s="242"/>
      <c r="U27" s="243"/>
      <c r="V27" s="238"/>
      <c r="W27" s="4"/>
      <c r="X27" s="4"/>
      <c r="Y27" s="4"/>
      <c r="Z27" s="4"/>
    </row>
    <row r="28" spans="1:26" ht="30" customHeight="1" x14ac:dyDescent="0.2">
      <c r="A28" s="4"/>
      <c r="B28" s="415"/>
      <c r="C28" s="417"/>
      <c r="D28" s="244" t="s">
        <v>150</v>
      </c>
      <c r="E28" s="245"/>
      <c r="F28" s="246"/>
      <c r="G28" s="246"/>
      <c r="H28" s="245"/>
      <c r="I28" s="248"/>
      <c r="J28" s="249"/>
      <c r="K28" s="250"/>
      <c r="L28" s="4"/>
      <c r="M28" s="415"/>
      <c r="N28" s="417"/>
      <c r="O28" s="244" t="s">
        <v>150</v>
      </c>
      <c r="P28" s="245"/>
      <c r="Q28" s="246"/>
      <c r="R28" s="246"/>
      <c r="S28" s="245"/>
      <c r="T28" s="248"/>
      <c r="U28" s="249"/>
      <c r="V28" s="250"/>
      <c r="W28" s="4"/>
      <c r="X28" s="4"/>
      <c r="Y28" s="4"/>
      <c r="Z28" s="4"/>
    </row>
    <row r="29" spans="1:26" ht="12.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2.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27" customHeight="1" x14ac:dyDescent="0.35">
      <c r="A31" s="4"/>
      <c r="B31" s="231" t="s">
        <v>151</v>
      </c>
      <c r="C31" s="231"/>
      <c r="D31" s="4"/>
      <c r="E31" s="4"/>
      <c r="F31" s="4"/>
      <c r="G31" s="4"/>
      <c r="H31" s="4"/>
      <c r="I31" s="4"/>
      <c r="J31" s="4"/>
      <c r="K31" s="4"/>
      <c r="L31" s="4"/>
      <c r="M31" s="231" t="s">
        <v>151</v>
      </c>
      <c r="N31" s="231"/>
      <c r="O31" s="4"/>
      <c r="P31" s="4"/>
      <c r="Q31" s="4"/>
      <c r="R31" s="4"/>
      <c r="S31" s="4"/>
      <c r="T31" s="4"/>
      <c r="U31" s="4"/>
      <c r="V31" s="4"/>
      <c r="W31" s="4"/>
      <c r="X31" s="4"/>
      <c r="Y31" s="4"/>
      <c r="Z31" s="4"/>
    </row>
    <row r="32" spans="1:26" ht="13.5" customHeight="1" x14ac:dyDescent="0.2">
      <c r="A32" s="4"/>
      <c r="B32" s="232"/>
      <c r="C32" s="232"/>
      <c r="D32" s="232"/>
      <c r="E32" s="232"/>
      <c r="F32" s="232"/>
      <c r="G32" s="232"/>
      <c r="H32" s="232"/>
      <c r="I32" s="232"/>
      <c r="J32" s="232"/>
      <c r="K32" s="232"/>
      <c r="L32" s="4"/>
      <c r="M32" s="232"/>
      <c r="N32" s="232"/>
      <c r="O32" s="232"/>
      <c r="P32" s="232"/>
      <c r="Q32" s="232"/>
      <c r="R32" s="232"/>
      <c r="S32" s="232"/>
      <c r="T32" s="232"/>
      <c r="U32" s="232"/>
      <c r="V32" s="232"/>
      <c r="W32" s="4"/>
      <c r="X32" s="4"/>
      <c r="Y32" s="4"/>
      <c r="Z32" s="4"/>
    </row>
    <row r="33" spans="1:26" ht="30" customHeight="1" x14ac:dyDescent="0.2">
      <c r="A33" s="4"/>
      <c r="B33" s="418" t="s">
        <v>106</v>
      </c>
      <c r="C33" s="419" t="s">
        <v>107</v>
      </c>
      <c r="D33" s="420" t="s">
        <v>144</v>
      </c>
      <c r="E33" s="421" t="s">
        <v>145</v>
      </c>
      <c r="F33" s="422"/>
      <c r="G33" s="423"/>
      <c r="H33" s="424" t="s">
        <v>146</v>
      </c>
      <c r="I33" s="424" t="s">
        <v>147</v>
      </c>
      <c r="J33" s="425" t="s">
        <v>33</v>
      </c>
      <c r="K33" s="426" t="s">
        <v>34</v>
      </c>
      <c r="L33" s="4"/>
      <c r="M33" s="418" t="s">
        <v>106</v>
      </c>
      <c r="N33" s="419" t="s">
        <v>107</v>
      </c>
      <c r="O33" s="420" t="s">
        <v>144</v>
      </c>
      <c r="P33" s="421" t="s">
        <v>145</v>
      </c>
      <c r="Q33" s="422"/>
      <c r="R33" s="423"/>
      <c r="S33" s="424" t="s">
        <v>146</v>
      </c>
      <c r="T33" s="424" t="s">
        <v>147</v>
      </c>
      <c r="U33" s="425" t="s">
        <v>33</v>
      </c>
      <c r="V33" s="426" t="s">
        <v>34</v>
      </c>
      <c r="W33" s="4"/>
      <c r="X33" s="4"/>
      <c r="Y33" s="4"/>
      <c r="Z33" s="4"/>
    </row>
    <row r="34" spans="1:26" ht="30" customHeight="1" x14ac:dyDescent="0.2">
      <c r="A34" s="4"/>
      <c r="B34" s="415"/>
      <c r="C34" s="417"/>
      <c r="D34" s="378"/>
      <c r="E34" s="233">
        <v>1</v>
      </c>
      <c r="F34" s="233">
        <v>2</v>
      </c>
      <c r="G34" s="233">
        <v>3</v>
      </c>
      <c r="H34" s="378"/>
      <c r="I34" s="378"/>
      <c r="J34" s="395"/>
      <c r="K34" s="427"/>
      <c r="L34" s="4"/>
      <c r="M34" s="415"/>
      <c r="N34" s="417"/>
      <c r="O34" s="378"/>
      <c r="P34" s="233">
        <v>1</v>
      </c>
      <c r="Q34" s="233">
        <v>2</v>
      </c>
      <c r="R34" s="233">
        <v>3</v>
      </c>
      <c r="S34" s="378"/>
      <c r="T34" s="378"/>
      <c r="U34" s="395"/>
      <c r="V34" s="427"/>
      <c r="W34" s="4"/>
      <c r="X34" s="4"/>
      <c r="Y34" s="4"/>
      <c r="Z34" s="4"/>
    </row>
    <row r="35" spans="1:26" ht="30" customHeight="1" x14ac:dyDescent="0.2">
      <c r="A35" s="4"/>
      <c r="B35" s="414" t="str">
        <f>'TEAM NAMES &amp; EVENTS'!$F$12</f>
        <v>A</v>
      </c>
      <c r="C35" s="416" t="str">
        <f>'TEAM NAMES &amp; EVENTS'!$E$12</f>
        <v>Bickleigh Down</v>
      </c>
      <c r="D35" s="234" t="s">
        <v>148</v>
      </c>
      <c r="E35" s="235"/>
      <c r="F35" s="235"/>
      <c r="G35" s="235"/>
      <c r="H35" s="235"/>
      <c r="I35" s="235"/>
      <c r="J35" s="237"/>
      <c r="K35" s="238"/>
      <c r="L35" s="4"/>
      <c r="M35" s="414">
        <f>'TEAM NAMES &amp; EVENTS'!$F$20</f>
        <v>0</v>
      </c>
      <c r="N35" s="416">
        <f>'TEAM NAMES &amp; EVENTS'!$E$20</f>
        <v>0</v>
      </c>
      <c r="O35" s="234" t="s">
        <v>148</v>
      </c>
      <c r="P35" s="235"/>
      <c r="Q35" s="235"/>
      <c r="R35" s="235"/>
      <c r="S35" s="235"/>
      <c r="T35" s="235"/>
      <c r="U35" s="237"/>
      <c r="V35" s="238"/>
      <c r="W35" s="4"/>
      <c r="X35" s="4"/>
      <c r="Y35" s="4"/>
      <c r="Z35" s="4"/>
    </row>
    <row r="36" spans="1:26" ht="30" customHeight="1" x14ac:dyDescent="0.2">
      <c r="A36" s="4"/>
      <c r="B36" s="411"/>
      <c r="C36" s="353"/>
      <c r="D36" s="239" t="s">
        <v>149</v>
      </c>
      <c r="E36" s="240"/>
      <c r="F36" s="240"/>
      <c r="G36" s="240"/>
      <c r="H36" s="240"/>
      <c r="I36" s="242"/>
      <c r="J36" s="243"/>
      <c r="K36" s="238"/>
      <c r="L36" s="4"/>
      <c r="M36" s="411"/>
      <c r="N36" s="353"/>
      <c r="O36" s="239" t="s">
        <v>149</v>
      </c>
      <c r="P36" s="240"/>
      <c r="Q36" s="240"/>
      <c r="R36" s="240"/>
      <c r="S36" s="240"/>
      <c r="T36" s="242"/>
      <c r="U36" s="243"/>
      <c r="V36" s="238"/>
      <c r="W36" s="4"/>
      <c r="X36" s="4"/>
      <c r="Y36" s="4"/>
      <c r="Z36" s="4"/>
    </row>
    <row r="37" spans="1:26" ht="30" customHeight="1" x14ac:dyDescent="0.2">
      <c r="A37" s="4"/>
      <c r="B37" s="415"/>
      <c r="C37" s="417"/>
      <c r="D37" s="244" t="s">
        <v>150</v>
      </c>
      <c r="E37" s="245"/>
      <c r="F37" s="245"/>
      <c r="G37" s="245"/>
      <c r="H37" s="245"/>
      <c r="I37" s="242"/>
      <c r="J37" s="243"/>
      <c r="K37" s="238"/>
      <c r="L37" s="4"/>
      <c r="M37" s="415"/>
      <c r="N37" s="417"/>
      <c r="O37" s="244" t="s">
        <v>150</v>
      </c>
      <c r="P37" s="245"/>
      <c r="Q37" s="245"/>
      <c r="R37" s="245"/>
      <c r="S37" s="245"/>
      <c r="T37" s="242"/>
      <c r="U37" s="243"/>
      <c r="V37" s="238"/>
      <c r="W37" s="4"/>
      <c r="X37" s="4"/>
      <c r="Y37" s="4"/>
      <c r="Z37" s="4"/>
    </row>
    <row r="38" spans="1:26" ht="30" customHeight="1" x14ac:dyDescent="0.2">
      <c r="A38" s="4"/>
      <c r="B38" s="414" t="str">
        <f>'TEAM NAMES &amp; EVENTS'!$F$13</f>
        <v>B</v>
      </c>
      <c r="C38" s="416" t="str">
        <f>'TEAM NAMES &amp; EVENTS'!$E$13</f>
        <v>Holy Cross</v>
      </c>
      <c r="D38" s="234" t="s">
        <v>148</v>
      </c>
      <c r="E38" s="235"/>
      <c r="F38" s="235"/>
      <c r="G38" s="235"/>
      <c r="H38" s="235"/>
      <c r="I38" s="235"/>
      <c r="J38" s="237"/>
      <c r="K38" s="247"/>
      <c r="L38" s="4"/>
      <c r="M38" s="414" t="str">
        <f>'TEAM NAMES &amp; EVENTS'!$F$21</f>
        <v>J</v>
      </c>
      <c r="N38" s="416">
        <f>'TEAM NAMES &amp; EVENTS'!$E$21</f>
        <v>0</v>
      </c>
      <c r="O38" s="234" t="s">
        <v>148</v>
      </c>
      <c r="P38" s="235"/>
      <c r="Q38" s="235"/>
      <c r="R38" s="235"/>
      <c r="S38" s="235"/>
      <c r="T38" s="235"/>
      <c r="U38" s="237"/>
      <c r="V38" s="247"/>
      <c r="W38" s="4"/>
      <c r="X38" s="4"/>
      <c r="Y38" s="4"/>
      <c r="Z38" s="4"/>
    </row>
    <row r="39" spans="1:26" ht="30" customHeight="1" x14ac:dyDescent="0.2">
      <c r="A39" s="4"/>
      <c r="B39" s="411"/>
      <c r="C39" s="353"/>
      <c r="D39" s="239" t="s">
        <v>149</v>
      </c>
      <c r="E39" s="240"/>
      <c r="F39" s="240"/>
      <c r="G39" s="240"/>
      <c r="H39" s="240"/>
      <c r="I39" s="242"/>
      <c r="J39" s="243"/>
      <c r="K39" s="238"/>
      <c r="L39" s="4"/>
      <c r="M39" s="411"/>
      <c r="N39" s="353"/>
      <c r="O39" s="239" t="s">
        <v>149</v>
      </c>
      <c r="P39" s="240"/>
      <c r="Q39" s="240"/>
      <c r="R39" s="240"/>
      <c r="S39" s="240"/>
      <c r="T39" s="242"/>
      <c r="U39" s="243"/>
      <c r="V39" s="238"/>
      <c r="W39" s="4"/>
      <c r="X39" s="4"/>
      <c r="Y39" s="4"/>
      <c r="Z39" s="4"/>
    </row>
    <row r="40" spans="1:26" ht="30" customHeight="1" x14ac:dyDescent="0.2">
      <c r="A40" s="4"/>
      <c r="B40" s="415"/>
      <c r="C40" s="417"/>
      <c r="D40" s="244" t="s">
        <v>150</v>
      </c>
      <c r="E40" s="245"/>
      <c r="F40" s="245"/>
      <c r="G40" s="245"/>
      <c r="H40" s="245"/>
      <c r="I40" s="242"/>
      <c r="J40" s="243"/>
      <c r="K40" s="238"/>
      <c r="L40" s="4"/>
      <c r="M40" s="415"/>
      <c r="N40" s="417"/>
      <c r="O40" s="244" t="s">
        <v>150</v>
      </c>
      <c r="P40" s="245"/>
      <c r="Q40" s="245"/>
      <c r="R40" s="245"/>
      <c r="S40" s="245"/>
      <c r="T40" s="242"/>
      <c r="U40" s="243"/>
      <c r="V40" s="238"/>
      <c r="W40" s="4"/>
      <c r="X40" s="4"/>
      <c r="Y40" s="4"/>
      <c r="Z40" s="4"/>
    </row>
    <row r="41" spans="1:26" ht="30" customHeight="1" x14ac:dyDescent="0.2">
      <c r="A41" s="4"/>
      <c r="B41" s="414" t="str">
        <f>'TEAM NAMES &amp; EVENTS'!$F$14</f>
        <v xml:space="preserve">C </v>
      </c>
      <c r="C41" s="416" t="str">
        <f>'TEAM NAMES &amp; EVENTS'!$E$14</f>
        <v xml:space="preserve">Mary Dean's </v>
      </c>
      <c r="D41" s="234" t="s">
        <v>148</v>
      </c>
      <c r="E41" s="235"/>
      <c r="F41" s="235"/>
      <c r="G41" s="235"/>
      <c r="H41" s="235"/>
      <c r="I41" s="235"/>
      <c r="J41" s="237"/>
      <c r="K41" s="247"/>
      <c r="L41" s="4"/>
      <c r="M41" s="414" t="str">
        <f>'TEAM NAMES &amp; EVENTS'!$F$22</f>
        <v>K</v>
      </c>
      <c r="N41" s="416">
        <f>'TEAM NAMES &amp; EVENTS'!$E$22</f>
        <v>0</v>
      </c>
      <c r="O41" s="234" t="s">
        <v>148</v>
      </c>
      <c r="P41" s="235"/>
      <c r="Q41" s="235"/>
      <c r="R41" s="235"/>
      <c r="S41" s="235"/>
      <c r="T41" s="235"/>
      <c r="U41" s="237"/>
      <c r="V41" s="247"/>
      <c r="W41" s="4"/>
      <c r="X41" s="4"/>
      <c r="Y41" s="4"/>
      <c r="Z41" s="4"/>
    </row>
    <row r="42" spans="1:26" ht="30" customHeight="1" x14ac:dyDescent="0.2">
      <c r="A42" s="4"/>
      <c r="B42" s="411"/>
      <c r="C42" s="353"/>
      <c r="D42" s="239" t="s">
        <v>149</v>
      </c>
      <c r="E42" s="240"/>
      <c r="F42" s="240"/>
      <c r="G42" s="240"/>
      <c r="H42" s="240"/>
      <c r="I42" s="242"/>
      <c r="J42" s="243"/>
      <c r="K42" s="238"/>
      <c r="L42" s="4"/>
      <c r="M42" s="411"/>
      <c r="N42" s="353"/>
      <c r="O42" s="239" t="s">
        <v>149</v>
      </c>
      <c r="P42" s="240"/>
      <c r="Q42" s="240"/>
      <c r="R42" s="240"/>
      <c r="S42" s="240"/>
      <c r="T42" s="242"/>
      <c r="U42" s="243"/>
      <c r="V42" s="238"/>
      <c r="W42" s="4"/>
      <c r="X42" s="4"/>
      <c r="Y42" s="4"/>
      <c r="Z42" s="4"/>
    </row>
    <row r="43" spans="1:26" ht="30" customHeight="1" x14ac:dyDescent="0.2">
      <c r="A43" s="4"/>
      <c r="B43" s="415"/>
      <c r="C43" s="417"/>
      <c r="D43" s="244" t="s">
        <v>150</v>
      </c>
      <c r="E43" s="245"/>
      <c r="F43" s="245"/>
      <c r="G43" s="245"/>
      <c r="H43" s="245"/>
      <c r="I43" s="242"/>
      <c r="J43" s="243"/>
      <c r="K43" s="238"/>
      <c r="L43" s="4"/>
      <c r="M43" s="415"/>
      <c r="N43" s="417"/>
      <c r="O43" s="244" t="s">
        <v>150</v>
      </c>
      <c r="P43" s="245"/>
      <c r="Q43" s="245"/>
      <c r="R43" s="245"/>
      <c r="S43" s="245"/>
      <c r="T43" s="242"/>
      <c r="U43" s="243"/>
      <c r="V43" s="238"/>
      <c r="W43" s="4"/>
      <c r="X43" s="4"/>
      <c r="Y43" s="4"/>
      <c r="Z43" s="4"/>
    </row>
    <row r="44" spans="1:26" ht="30" customHeight="1" x14ac:dyDescent="0.2">
      <c r="A44" s="4"/>
      <c r="B44" s="414" t="str">
        <f>'TEAM NAMES &amp; EVENTS'!$F$15</f>
        <v xml:space="preserve">D </v>
      </c>
      <c r="C44" s="416" t="str">
        <f>'TEAM NAMES &amp; EVENTS'!$E$15</f>
        <v>Elburton</v>
      </c>
      <c r="D44" s="234" t="s">
        <v>148</v>
      </c>
      <c r="E44" s="235"/>
      <c r="F44" s="235"/>
      <c r="G44" s="235"/>
      <c r="H44" s="235"/>
      <c r="I44" s="235"/>
      <c r="J44" s="237"/>
      <c r="K44" s="247"/>
      <c r="L44" s="4"/>
      <c r="M44" s="414" t="str">
        <f>'TEAM NAMES &amp; EVENTS'!$F$23</f>
        <v>L</v>
      </c>
      <c r="N44" s="416">
        <f>'TEAM NAMES &amp; EVENTS'!$E$23</f>
        <v>0</v>
      </c>
      <c r="O44" s="234" t="s">
        <v>148</v>
      </c>
      <c r="P44" s="235"/>
      <c r="Q44" s="235"/>
      <c r="R44" s="235"/>
      <c r="S44" s="235"/>
      <c r="T44" s="235"/>
      <c r="U44" s="237"/>
      <c r="V44" s="247"/>
      <c r="W44" s="4"/>
      <c r="X44" s="4"/>
      <c r="Y44" s="4"/>
      <c r="Z44" s="4"/>
    </row>
    <row r="45" spans="1:26" ht="30" customHeight="1" x14ac:dyDescent="0.2">
      <c r="A45" s="4"/>
      <c r="B45" s="411"/>
      <c r="C45" s="353"/>
      <c r="D45" s="239" t="s">
        <v>149</v>
      </c>
      <c r="E45" s="240"/>
      <c r="F45" s="240"/>
      <c r="G45" s="240"/>
      <c r="H45" s="240"/>
      <c r="I45" s="242"/>
      <c r="J45" s="243"/>
      <c r="K45" s="238"/>
      <c r="L45" s="4"/>
      <c r="M45" s="411"/>
      <c r="N45" s="353"/>
      <c r="O45" s="239" t="s">
        <v>149</v>
      </c>
      <c r="P45" s="240"/>
      <c r="Q45" s="240"/>
      <c r="R45" s="240"/>
      <c r="S45" s="240"/>
      <c r="T45" s="242"/>
      <c r="U45" s="243"/>
      <c r="V45" s="238"/>
      <c r="W45" s="4"/>
      <c r="X45" s="4"/>
      <c r="Y45" s="4"/>
      <c r="Z45" s="4"/>
    </row>
    <row r="46" spans="1:26" ht="30" customHeight="1" x14ac:dyDescent="0.2">
      <c r="A46" s="4"/>
      <c r="B46" s="415"/>
      <c r="C46" s="417"/>
      <c r="D46" s="244" t="s">
        <v>150</v>
      </c>
      <c r="E46" s="245"/>
      <c r="F46" s="245"/>
      <c r="G46" s="245"/>
      <c r="H46" s="245"/>
      <c r="I46" s="242"/>
      <c r="J46" s="243"/>
      <c r="K46" s="238"/>
      <c r="L46" s="4"/>
      <c r="M46" s="415"/>
      <c r="N46" s="417"/>
      <c r="O46" s="244" t="s">
        <v>150</v>
      </c>
      <c r="P46" s="245"/>
      <c r="Q46" s="245"/>
      <c r="R46" s="245"/>
      <c r="S46" s="245"/>
      <c r="T46" s="242"/>
      <c r="U46" s="243"/>
      <c r="V46" s="238"/>
      <c r="W46" s="4"/>
      <c r="X46" s="4"/>
      <c r="Y46" s="4"/>
      <c r="Z46" s="4"/>
    </row>
    <row r="47" spans="1:26" ht="30" customHeight="1" x14ac:dyDescent="0.2">
      <c r="A47" s="4"/>
      <c r="B47" s="414" t="str">
        <f>'TEAM NAMES &amp; EVENTS'!$F$16</f>
        <v>E</v>
      </c>
      <c r="C47" s="416" t="str">
        <f>'TEAM NAMES &amp; EVENTS'!$E$16</f>
        <v xml:space="preserve">Montpelier </v>
      </c>
      <c r="D47" s="234" t="s">
        <v>148</v>
      </c>
      <c r="E47" s="235"/>
      <c r="F47" s="235"/>
      <c r="G47" s="235"/>
      <c r="H47" s="235"/>
      <c r="I47" s="235"/>
      <c r="J47" s="237"/>
      <c r="K47" s="247"/>
      <c r="L47" s="4"/>
      <c r="M47" s="414" t="str">
        <f>'TEAM NAMES &amp; EVENTS'!$F$24</f>
        <v>M</v>
      </c>
      <c r="N47" s="416">
        <f>'TEAM NAMES &amp; EVENTS'!$E$24</f>
        <v>0</v>
      </c>
      <c r="O47" s="234" t="s">
        <v>148</v>
      </c>
      <c r="P47" s="235"/>
      <c r="Q47" s="235"/>
      <c r="R47" s="235"/>
      <c r="S47" s="235"/>
      <c r="T47" s="235"/>
      <c r="U47" s="237"/>
      <c r="V47" s="247"/>
      <c r="W47" s="4"/>
      <c r="X47" s="4"/>
      <c r="Y47" s="4"/>
      <c r="Z47" s="4"/>
    </row>
    <row r="48" spans="1:26" ht="30" customHeight="1" x14ac:dyDescent="0.2">
      <c r="A48" s="4"/>
      <c r="B48" s="411"/>
      <c r="C48" s="353"/>
      <c r="D48" s="239" t="s">
        <v>149</v>
      </c>
      <c r="E48" s="240"/>
      <c r="F48" s="240"/>
      <c r="G48" s="240"/>
      <c r="H48" s="240"/>
      <c r="I48" s="242"/>
      <c r="J48" s="243"/>
      <c r="K48" s="238"/>
      <c r="L48" s="4"/>
      <c r="M48" s="411"/>
      <c r="N48" s="353"/>
      <c r="O48" s="239" t="s">
        <v>149</v>
      </c>
      <c r="P48" s="240"/>
      <c r="Q48" s="240"/>
      <c r="R48" s="240"/>
      <c r="S48" s="240"/>
      <c r="T48" s="242"/>
      <c r="U48" s="243"/>
      <c r="V48" s="238"/>
      <c r="W48" s="4"/>
      <c r="X48" s="4"/>
      <c r="Y48" s="4"/>
      <c r="Z48" s="4"/>
    </row>
    <row r="49" spans="1:26" ht="30" customHeight="1" x14ac:dyDescent="0.2">
      <c r="A49" s="4"/>
      <c r="B49" s="415"/>
      <c r="C49" s="417"/>
      <c r="D49" s="244" t="s">
        <v>150</v>
      </c>
      <c r="E49" s="245"/>
      <c r="F49" s="245"/>
      <c r="G49" s="245"/>
      <c r="H49" s="245"/>
      <c r="I49" s="242"/>
      <c r="J49" s="243"/>
      <c r="K49" s="238"/>
      <c r="L49" s="4"/>
      <c r="M49" s="415"/>
      <c r="N49" s="417"/>
      <c r="O49" s="244" t="s">
        <v>150</v>
      </c>
      <c r="P49" s="245"/>
      <c r="Q49" s="245"/>
      <c r="R49" s="245"/>
      <c r="S49" s="245"/>
      <c r="T49" s="242"/>
      <c r="U49" s="243"/>
      <c r="V49" s="238"/>
      <c r="W49" s="4"/>
      <c r="X49" s="4"/>
      <c r="Y49" s="4"/>
      <c r="Z49" s="4"/>
    </row>
    <row r="50" spans="1:26" ht="30" customHeight="1" x14ac:dyDescent="0.2">
      <c r="A50" s="4"/>
      <c r="B50" s="414" t="str">
        <f>'TEAM NAMES &amp; EVENTS'!$F$17</f>
        <v>F</v>
      </c>
      <c r="C50" s="416" t="str">
        <f>'TEAM NAMES &amp; EVENTS'!$E$17</f>
        <v xml:space="preserve">Plympton St Maurice </v>
      </c>
      <c r="D50" s="234" t="s">
        <v>148</v>
      </c>
      <c r="E50" s="235"/>
      <c r="F50" s="235"/>
      <c r="G50" s="235"/>
      <c r="H50" s="235"/>
      <c r="I50" s="235"/>
      <c r="J50" s="237"/>
      <c r="K50" s="247"/>
      <c r="L50" s="4"/>
      <c r="M50" s="414" t="str">
        <f>'TEAM NAMES &amp; EVENTS'!$F$25</f>
        <v>N</v>
      </c>
      <c r="N50" s="416">
        <f>'TEAM NAMES &amp; EVENTS'!$E$25</f>
        <v>0</v>
      </c>
      <c r="O50" s="234" t="s">
        <v>148</v>
      </c>
      <c r="P50" s="235"/>
      <c r="Q50" s="235"/>
      <c r="R50" s="235"/>
      <c r="S50" s="235"/>
      <c r="T50" s="235"/>
      <c r="U50" s="237"/>
      <c r="V50" s="247"/>
      <c r="W50" s="4"/>
      <c r="X50" s="4"/>
      <c r="Y50" s="4"/>
      <c r="Z50" s="4"/>
    </row>
    <row r="51" spans="1:26" ht="30" customHeight="1" x14ac:dyDescent="0.2">
      <c r="A51" s="4"/>
      <c r="B51" s="411"/>
      <c r="C51" s="353"/>
      <c r="D51" s="239" t="s">
        <v>149</v>
      </c>
      <c r="E51" s="240"/>
      <c r="F51" s="240"/>
      <c r="G51" s="240"/>
      <c r="H51" s="240"/>
      <c r="I51" s="242"/>
      <c r="J51" s="243"/>
      <c r="K51" s="238"/>
      <c r="L51" s="4"/>
      <c r="M51" s="411"/>
      <c r="N51" s="353"/>
      <c r="O51" s="239" t="s">
        <v>149</v>
      </c>
      <c r="P51" s="240"/>
      <c r="Q51" s="240"/>
      <c r="R51" s="240"/>
      <c r="S51" s="240"/>
      <c r="T51" s="242"/>
      <c r="U51" s="243"/>
      <c r="V51" s="238"/>
      <c r="W51" s="4"/>
      <c r="X51" s="4"/>
      <c r="Y51" s="4"/>
      <c r="Z51" s="4"/>
    </row>
    <row r="52" spans="1:26" ht="30" customHeight="1" x14ac:dyDescent="0.2">
      <c r="A52" s="4"/>
      <c r="B52" s="415"/>
      <c r="C52" s="417"/>
      <c r="D52" s="244" t="s">
        <v>150</v>
      </c>
      <c r="E52" s="245"/>
      <c r="F52" s="245"/>
      <c r="G52" s="245"/>
      <c r="H52" s="245"/>
      <c r="I52" s="242"/>
      <c r="J52" s="243"/>
      <c r="K52" s="238"/>
      <c r="L52" s="4"/>
      <c r="M52" s="415"/>
      <c r="N52" s="417"/>
      <c r="O52" s="244" t="s">
        <v>150</v>
      </c>
      <c r="P52" s="245"/>
      <c r="Q52" s="245"/>
      <c r="R52" s="245"/>
      <c r="S52" s="245"/>
      <c r="T52" s="242"/>
      <c r="U52" s="243"/>
      <c r="V52" s="238"/>
      <c r="W52" s="4"/>
      <c r="X52" s="4"/>
      <c r="Y52" s="4"/>
      <c r="Z52" s="4"/>
    </row>
    <row r="53" spans="1:26" ht="30" customHeight="1" x14ac:dyDescent="0.2">
      <c r="A53" s="4"/>
      <c r="B53" s="414" t="str">
        <f>'TEAM NAMES &amp; EVENTS'!$F$18</f>
        <v xml:space="preserve">G </v>
      </c>
      <c r="C53" s="416" t="str">
        <f>'TEAM NAMES &amp; EVENTS'!$E$18</f>
        <v>Compton</v>
      </c>
      <c r="D53" s="234" t="s">
        <v>148</v>
      </c>
      <c r="E53" s="235"/>
      <c r="F53" s="235"/>
      <c r="G53" s="235"/>
      <c r="H53" s="235"/>
      <c r="I53" s="235"/>
      <c r="J53" s="237"/>
      <c r="K53" s="247"/>
      <c r="L53" s="4"/>
      <c r="M53" s="414" t="str">
        <f>'TEAM NAMES &amp; EVENTS'!$F$26</f>
        <v>O</v>
      </c>
      <c r="N53" s="416">
        <f>'TEAM NAMES &amp; EVENTS'!$E$26</f>
        <v>0</v>
      </c>
      <c r="O53" s="234" t="s">
        <v>148</v>
      </c>
      <c r="P53" s="235"/>
      <c r="Q53" s="235"/>
      <c r="R53" s="235"/>
      <c r="S53" s="235"/>
      <c r="T53" s="235"/>
      <c r="U53" s="237"/>
      <c r="V53" s="247"/>
      <c r="W53" s="4"/>
      <c r="X53" s="4"/>
      <c r="Y53" s="4"/>
      <c r="Z53" s="4"/>
    </row>
    <row r="54" spans="1:26" ht="30" customHeight="1" x14ac:dyDescent="0.2">
      <c r="A54" s="4"/>
      <c r="B54" s="411"/>
      <c r="C54" s="353"/>
      <c r="D54" s="239" t="s">
        <v>149</v>
      </c>
      <c r="E54" s="240"/>
      <c r="F54" s="240"/>
      <c r="G54" s="240"/>
      <c r="H54" s="240"/>
      <c r="I54" s="242"/>
      <c r="J54" s="243"/>
      <c r="K54" s="238"/>
      <c r="L54" s="4"/>
      <c r="M54" s="411"/>
      <c r="N54" s="353"/>
      <c r="O54" s="239" t="s">
        <v>149</v>
      </c>
      <c r="P54" s="240"/>
      <c r="Q54" s="240"/>
      <c r="R54" s="240"/>
      <c r="S54" s="240"/>
      <c r="T54" s="242"/>
      <c r="U54" s="243"/>
      <c r="V54" s="238"/>
      <c r="W54" s="4"/>
      <c r="X54" s="4"/>
      <c r="Y54" s="4"/>
      <c r="Z54" s="4"/>
    </row>
    <row r="55" spans="1:26" ht="30" customHeight="1" x14ac:dyDescent="0.2">
      <c r="A55" s="4"/>
      <c r="B55" s="415"/>
      <c r="C55" s="417"/>
      <c r="D55" s="244" t="s">
        <v>150</v>
      </c>
      <c r="E55" s="245"/>
      <c r="F55" s="245"/>
      <c r="G55" s="245"/>
      <c r="H55" s="245"/>
      <c r="I55" s="242"/>
      <c r="J55" s="243"/>
      <c r="K55" s="238"/>
      <c r="L55" s="4"/>
      <c r="M55" s="415"/>
      <c r="N55" s="417"/>
      <c r="O55" s="244" t="s">
        <v>150</v>
      </c>
      <c r="P55" s="245"/>
      <c r="Q55" s="245"/>
      <c r="R55" s="245"/>
      <c r="S55" s="245"/>
      <c r="T55" s="242"/>
      <c r="U55" s="243"/>
      <c r="V55" s="238"/>
      <c r="W55" s="4"/>
      <c r="X55" s="4"/>
      <c r="Y55" s="4"/>
      <c r="Z55" s="4"/>
    </row>
    <row r="56" spans="1:26" ht="30" customHeight="1" x14ac:dyDescent="0.2">
      <c r="A56" s="4"/>
      <c r="B56" s="414" t="str">
        <f>'TEAM NAMES &amp; EVENTS'!$F$19</f>
        <v>H</v>
      </c>
      <c r="C56" s="416" t="str">
        <f>'TEAM NAMES &amp; EVENTS'!$E$19</f>
        <v>Salsibury Road</v>
      </c>
      <c r="D56" s="234" t="s">
        <v>148</v>
      </c>
      <c r="E56" s="235"/>
      <c r="F56" s="235"/>
      <c r="G56" s="235"/>
      <c r="H56" s="235"/>
      <c r="I56" s="235"/>
      <c r="J56" s="237"/>
      <c r="K56" s="247"/>
      <c r="L56" s="4"/>
      <c r="M56" s="414" t="str">
        <f>'TEAM NAMES &amp; EVENTS'!$F$27</f>
        <v>P</v>
      </c>
      <c r="N56" s="416">
        <f>'TEAM NAMES &amp; EVENTS'!$E$27</f>
        <v>0</v>
      </c>
      <c r="O56" s="234" t="s">
        <v>148</v>
      </c>
      <c r="P56" s="235"/>
      <c r="Q56" s="235"/>
      <c r="R56" s="235"/>
      <c r="S56" s="235"/>
      <c r="T56" s="235"/>
      <c r="U56" s="237"/>
      <c r="V56" s="247"/>
      <c r="W56" s="4"/>
      <c r="X56" s="4"/>
      <c r="Y56" s="4"/>
      <c r="Z56" s="4"/>
    </row>
    <row r="57" spans="1:26" ht="30" customHeight="1" x14ac:dyDescent="0.2">
      <c r="A57" s="4"/>
      <c r="B57" s="411"/>
      <c r="C57" s="353"/>
      <c r="D57" s="239" t="s">
        <v>149</v>
      </c>
      <c r="E57" s="240"/>
      <c r="F57" s="240"/>
      <c r="G57" s="240"/>
      <c r="H57" s="240"/>
      <c r="I57" s="242"/>
      <c r="J57" s="243"/>
      <c r="K57" s="238"/>
      <c r="L57" s="4"/>
      <c r="M57" s="411"/>
      <c r="N57" s="353"/>
      <c r="O57" s="239" t="s">
        <v>149</v>
      </c>
      <c r="P57" s="240"/>
      <c r="Q57" s="240"/>
      <c r="R57" s="240"/>
      <c r="S57" s="240"/>
      <c r="T57" s="242"/>
      <c r="U57" s="243"/>
      <c r="V57" s="238"/>
      <c r="W57" s="4"/>
      <c r="X57" s="4"/>
      <c r="Y57" s="4"/>
      <c r="Z57" s="4"/>
    </row>
    <row r="58" spans="1:26" ht="30" customHeight="1" x14ac:dyDescent="0.2">
      <c r="A58" s="4"/>
      <c r="B58" s="415"/>
      <c r="C58" s="417"/>
      <c r="D58" s="244" t="s">
        <v>150</v>
      </c>
      <c r="E58" s="245"/>
      <c r="F58" s="245"/>
      <c r="G58" s="245"/>
      <c r="H58" s="245"/>
      <c r="I58" s="248"/>
      <c r="J58" s="249"/>
      <c r="K58" s="250"/>
      <c r="L58" s="4"/>
      <c r="M58" s="415"/>
      <c r="N58" s="417"/>
      <c r="O58" s="244" t="s">
        <v>150</v>
      </c>
      <c r="P58" s="245"/>
      <c r="Q58" s="245"/>
      <c r="R58" s="245"/>
      <c r="S58" s="245"/>
      <c r="T58" s="248"/>
      <c r="U58" s="249"/>
      <c r="V58" s="250"/>
      <c r="W58" s="4"/>
      <c r="X58" s="4"/>
      <c r="Y58" s="4"/>
      <c r="Z58" s="4"/>
    </row>
    <row r="59" spans="1:26" ht="15" customHeight="1" x14ac:dyDescent="0.2">
      <c r="A59" s="4"/>
      <c r="B59" s="198"/>
      <c r="C59" s="198"/>
      <c r="D59" s="4"/>
      <c r="E59" s="4"/>
      <c r="F59" s="4"/>
      <c r="G59" s="4"/>
      <c r="H59" s="4"/>
      <c r="I59" s="4"/>
      <c r="J59" s="4"/>
      <c r="K59" s="4"/>
      <c r="L59" s="4"/>
      <c r="M59" s="198"/>
      <c r="N59" s="198"/>
      <c r="O59" s="4"/>
      <c r="P59" s="4"/>
      <c r="Q59" s="4"/>
      <c r="R59" s="4"/>
      <c r="S59" s="4"/>
      <c r="T59" s="4"/>
      <c r="U59" s="4"/>
      <c r="V59" s="4"/>
      <c r="W59" s="4"/>
      <c r="X59" s="4"/>
      <c r="Y59" s="4"/>
      <c r="Z59" s="4"/>
    </row>
    <row r="60" spans="1:26" ht="15" customHeight="1" x14ac:dyDescent="0.2">
      <c r="A60" s="4"/>
      <c r="B60" s="198"/>
      <c r="C60" s="198"/>
      <c r="D60" s="4"/>
      <c r="E60" s="4"/>
      <c r="F60" s="4"/>
      <c r="G60" s="4"/>
      <c r="H60" s="4"/>
      <c r="I60" s="4"/>
      <c r="J60" s="4"/>
      <c r="K60" s="4"/>
      <c r="L60" s="4"/>
      <c r="M60" s="198"/>
      <c r="N60" s="198"/>
      <c r="O60" s="4"/>
      <c r="P60" s="4"/>
      <c r="Q60" s="4"/>
      <c r="R60" s="4"/>
      <c r="S60" s="4"/>
      <c r="T60" s="4"/>
      <c r="U60" s="4"/>
      <c r="V60" s="4"/>
      <c r="W60" s="4"/>
      <c r="X60" s="4"/>
      <c r="Y60" s="4"/>
      <c r="Z60" s="4"/>
    </row>
    <row r="61" spans="1:26" ht="27" customHeight="1" x14ac:dyDescent="0.35">
      <c r="A61" s="4"/>
      <c r="B61" s="231" t="s">
        <v>152</v>
      </c>
      <c r="C61" s="198"/>
      <c r="D61" s="4"/>
      <c r="E61" s="4"/>
      <c r="F61" s="4"/>
      <c r="G61" s="4"/>
      <c r="H61" s="4"/>
      <c r="I61" s="4"/>
      <c r="J61" s="4"/>
      <c r="K61" s="4"/>
      <c r="L61" s="4"/>
      <c r="M61" s="231" t="s">
        <v>152</v>
      </c>
      <c r="N61" s="198"/>
      <c r="O61" s="4"/>
      <c r="P61" s="4"/>
      <c r="Q61" s="4"/>
      <c r="R61" s="4"/>
      <c r="S61" s="4"/>
      <c r="T61" s="4"/>
      <c r="U61" s="4"/>
      <c r="V61" s="4"/>
      <c r="W61" s="4"/>
      <c r="X61" s="4"/>
      <c r="Y61" s="4"/>
      <c r="Z61" s="4"/>
    </row>
    <row r="62" spans="1:26" ht="15.75" customHeight="1" x14ac:dyDescent="0.2">
      <c r="A62" s="4"/>
      <c r="B62" s="251"/>
      <c r="C62" s="251"/>
      <c r="D62" s="232"/>
      <c r="E62" s="232"/>
      <c r="F62" s="232"/>
      <c r="G62" s="232"/>
      <c r="H62" s="232"/>
      <c r="I62" s="232"/>
      <c r="J62" s="232"/>
      <c r="K62" s="232"/>
      <c r="L62" s="4"/>
      <c r="M62" s="251"/>
      <c r="N62" s="251"/>
      <c r="O62" s="232"/>
      <c r="P62" s="232"/>
      <c r="Q62" s="232"/>
      <c r="R62" s="232"/>
      <c r="S62" s="232"/>
      <c r="T62" s="232"/>
      <c r="U62" s="232"/>
      <c r="V62" s="232"/>
      <c r="W62" s="4"/>
      <c r="X62" s="4"/>
      <c r="Y62" s="4"/>
      <c r="Z62" s="4"/>
    </row>
    <row r="63" spans="1:26" ht="30" customHeight="1" x14ac:dyDescent="0.2">
      <c r="A63" s="4"/>
      <c r="B63" s="418" t="s">
        <v>106</v>
      </c>
      <c r="C63" s="419" t="s">
        <v>107</v>
      </c>
      <c r="D63" s="420" t="s">
        <v>144</v>
      </c>
      <c r="E63" s="421" t="s">
        <v>145</v>
      </c>
      <c r="F63" s="422"/>
      <c r="G63" s="423"/>
      <c r="H63" s="424" t="s">
        <v>146</v>
      </c>
      <c r="I63" s="424" t="s">
        <v>147</v>
      </c>
      <c r="J63" s="425" t="s">
        <v>33</v>
      </c>
      <c r="K63" s="426" t="s">
        <v>34</v>
      </c>
      <c r="L63" s="4"/>
      <c r="M63" s="418" t="s">
        <v>106</v>
      </c>
      <c r="N63" s="419" t="s">
        <v>107</v>
      </c>
      <c r="O63" s="420" t="s">
        <v>144</v>
      </c>
      <c r="P63" s="421" t="s">
        <v>145</v>
      </c>
      <c r="Q63" s="422"/>
      <c r="R63" s="423"/>
      <c r="S63" s="424" t="s">
        <v>146</v>
      </c>
      <c r="T63" s="424" t="s">
        <v>147</v>
      </c>
      <c r="U63" s="425" t="s">
        <v>33</v>
      </c>
      <c r="V63" s="426" t="s">
        <v>34</v>
      </c>
      <c r="W63" s="4"/>
      <c r="X63" s="4"/>
      <c r="Y63" s="4"/>
      <c r="Z63" s="4"/>
    </row>
    <row r="64" spans="1:26" ht="30" customHeight="1" x14ac:dyDescent="0.2">
      <c r="A64" s="4"/>
      <c r="B64" s="415"/>
      <c r="C64" s="417"/>
      <c r="D64" s="378"/>
      <c r="E64" s="233">
        <v>1</v>
      </c>
      <c r="F64" s="233">
        <v>2</v>
      </c>
      <c r="G64" s="233">
        <v>3</v>
      </c>
      <c r="H64" s="378"/>
      <c r="I64" s="378"/>
      <c r="J64" s="395"/>
      <c r="K64" s="427"/>
      <c r="L64" s="4"/>
      <c r="M64" s="415"/>
      <c r="N64" s="417"/>
      <c r="O64" s="378"/>
      <c r="P64" s="233">
        <v>1</v>
      </c>
      <c r="Q64" s="233">
        <v>2</v>
      </c>
      <c r="R64" s="233">
        <v>3</v>
      </c>
      <c r="S64" s="378"/>
      <c r="T64" s="378"/>
      <c r="U64" s="395"/>
      <c r="V64" s="427"/>
      <c r="W64" s="4"/>
      <c r="X64" s="4"/>
      <c r="Y64" s="4"/>
      <c r="Z64" s="4"/>
    </row>
    <row r="65" spans="1:26" ht="30" customHeight="1" x14ac:dyDescent="0.2">
      <c r="A65" s="4"/>
      <c r="B65" s="414" t="str">
        <f>'TEAM NAMES &amp; EVENTS'!$F$12</f>
        <v>A</v>
      </c>
      <c r="C65" s="416" t="str">
        <f>'TEAM NAMES &amp; EVENTS'!$E$12</f>
        <v>Bickleigh Down</v>
      </c>
      <c r="D65" s="234" t="s">
        <v>148</v>
      </c>
      <c r="E65" s="235"/>
      <c r="F65" s="235"/>
      <c r="G65" s="235"/>
      <c r="H65" s="235"/>
      <c r="I65" s="235"/>
      <c r="J65" s="237"/>
      <c r="K65" s="238"/>
      <c r="L65" s="4"/>
      <c r="M65" s="414">
        <f>'TEAM NAMES &amp; EVENTS'!$F$20</f>
        <v>0</v>
      </c>
      <c r="N65" s="416">
        <f>'TEAM NAMES &amp; EVENTS'!$E$20</f>
        <v>0</v>
      </c>
      <c r="O65" s="234" t="s">
        <v>148</v>
      </c>
      <c r="P65" s="235"/>
      <c r="Q65" s="235"/>
      <c r="R65" s="235"/>
      <c r="S65" s="235"/>
      <c r="T65" s="235"/>
      <c r="U65" s="237"/>
      <c r="V65" s="238"/>
      <c r="W65" s="4"/>
      <c r="X65" s="4"/>
      <c r="Y65" s="4"/>
      <c r="Z65" s="4"/>
    </row>
    <row r="66" spans="1:26" ht="30" customHeight="1" x14ac:dyDescent="0.2">
      <c r="A66" s="4"/>
      <c r="B66" s="411"/>
      <c r="C66" s="353"/>
      <c r="D66" s="239" t="s">
        <v>149</v>
      </c>
      <c r="E66" s="240"/>
      <c r="F66" s="240"/>
      <c r="G66" s="240"/>
      <c r="H66" s="240"/>
      <c r="I66" s="242"/>
      <c r="J66" s="243"/>
      <c r="K66" s="238"/>
      <c r="L66" s="4"/>
      <c r="M66" s="411"/>
      <c r="N66" s="353"/>
      <c r="O66" s="239" t="s">
        <v>149</v>
      </c>
      <c r="P66" s="240"/>
      <c r="Q66" s="240"/>
      <c r="R66" s="240"/>
      <c r="S66" s="240"/>
      <c r="T66" s="242"/>
      <c r="U66" s="243"/>
      <c r="V66" s="238"/>
      <c r="W66" s="4"/>
      <c r="X66" s="4"/>
      <c r="Y66" s="4"/>
      <c r="Z66" s="4"/>
    </row>
    <row r="67" spans="1:26" ht="30" customHeight="1" x14ac:dyDescent="0.2">
      <c r="A67" s="4"/>
      <c r="B67" s="415"/>
      <c r="C67" s="417"/>
      <c r="D67" s="244" t="s">
        <v>150</v>
      </c>
      <c r="E67" s="245"/>
      <c r="F67" s="245"/>
      <c r="G67" s="245"/>
      <c r="H67" s="245"/>
      <c r="I67" s="242"/>
      <c r="J67" s="243"/>
      <c r="K67" s="238"/>
      <c r="L67" s="4"/>
      <c r="M67" s="415"/>
      <c r="N67" s="417"/>
      <c r="O67" s="244" t="s">
        <v>150</v>
      </c>
      <c r="P67" s="245"/>
      <c r="Q67" s="245"/>
      <c r="R67" s="245"/>
      <c r="S67" s="245"/>
      <c r="T67" s="242"/>
      <c r="U67" s="243"/>
      <c r="V67" s="238"/>
      <c r="W67" s="4"/>
      <c r="X67" s="4"/>
      <c r="Y67" s="4"/>
      <c r="Z67" s="4"/>
    </row>
    <row r="68" spans="1:26" ht="30" customHeight="1" x14ac:dyDescent="0.2">
      <c r="A68" s="4"/>
      <c r="B68" s="414" t="str">
        <f>'TEAM NAMES &amp; EVENTS'!$F$13</f>
        <v>B</v>
      </c>
      <c r="C68" s="416" t="str">
        <f>'TEAM NAMES &amp; EVENTS'!$E$13</f>
        <v>Holy Cross</v>
      </c>
      <c r="D68" s="234" t="s">
        <v>148</v>
      </c>
      <c r="E68" s="235"/>
      <c r="F68" s="235"/>
      <c r="G68" s="235"/>
      <c r="H68" s="235"/>
      <c r="I68" s="235"/>
      <c r="J68" s="237"/>
      <c r="K68" s="247"/>
      <c r="L68" s="4"/>
      <c r="M68" s="414" t="str">
        <f>'TEAM NAMES &amp; EVENTS'!$F$21</f>
        <v>J</v>
      </c>
      <c r="N68" s="416">
        <f>'TEAM NAMES &amp; EVENTS'!$E$21</f>
        <v>0</v>
      </c>
      <c r="O68" s="234" t="s">
        <v>148</v>
      </c>
      <c r="P68" s="235"/>
      <c r="Q68" s="235"/>
      <c r="R68" s="235"/>
      <c r="S68" s="235"/>
      <c r="T68" s="235"/>
      <c r="U68" s="237"/>
      <c r="V68" s="247"/>
      <c r="W68" s="4"/>
      <c r="X68" s="4"/>
      <c r="Y68" s="4"/>
      <c r="Z68" s="4"/>
    </row>
    <row r="69" spans="1:26" ht="30" customHeight="1" x14ac:dyDescent="0.2">
      <c r="A69" s="4"/>
      <c r="B69" s="411"/>
      <c r="C69" s="353"/>
      <c r="D69" s="239" t="s">
        <v>149</v>
      </c>
      <c r="E69" s="240"/>
      <c r="F69" s="240"/>
      <c r="G69" s="240"/>
      <c r="H69" s="240"/>
      <c r="I69" s="242"/>
      <c r="J69" s="243"/>
      <c r="K69" s="238"/>
      <c r="L69" s="4"/>
      <c r="M69" s="411"/>
      <c r="N69" s="353"/>
      <c r="O69" s="239" t="s">
        <v>149</v>
      </c>
      <c r="P69" s="240"/>
      <c r="Q69" s="240"/>
      <c r="R69" s="240"/>
      <c r="S69" s="240"/>
      <c r="T69" s="242"/>
      <c r="U69" s="243"/>
      <c r="V69" s="238"/>
      <c r="W69" s="4"/>
      <c r="X69" s="4"/>
      <c r="Y69" s="4"/>
      <c r="Z69" s="4"/>
    </row>
    <row r="70" spans="1:26" ht="30" customHeight="1" x14ac:dyDescent="0.2">
      <c r="A70" s="4"/>
      <c r="B70" s="415"/>
      <c r="C70" s="417"/>
      <c r="D70" s="244" t="s">
        <v>150</v>
      </c>
      <c r="E70" s="245"/>
      <c r="F70" s="245"/>
      <c r="G70" s="245"/>
      <c r="H70" s="245"/>
      <c r="I70" s="242"/>
      <c r="J70" s="243"/>
      <c r="K70" s="238"/>
      <c r="L70" s="4"/>
      <c r="M70" s="415"/>
      <c r="N70" s="417"/>
      <c r="O70" s="244" t="s">
        <v>150</v>
      </c>
      <c r="P70" s="245"/>
      <c r="Q70" s="245"/>
      <c r="R70" s="245"/>
      <c r="S70" s="245"/>
      <c r="T70" s="242"/>
      <c r="U70" s="243"/>
      <c r="V70" s="238"/>
      <c r="W70" s="4"/>
      <c r="X70" s="4"/>
      <c r="Y70" s="4"/>
      <c r="Z70" s="4"/>
    </row>
    <row r="71" spans="1:26" ht="30" customHeight="1" x14ac:dyDescent="0.2">
      <c r="A71" s="4"/>
      <c r="B71" s="414" t="str">
        <f>'TEAM NAMES &amp; EVENTS'!$F$14</f>
        <v xml:space="preserve">C </v>
      </c>
      <c r="C71" s="416" t="str">
        <f>'TEAM NAMES &amp; EVENTS'!$E$14</f>
        <v xml:space="preserve">Mary Dean's </v>
      </c>
      <c r="D71" s="234" t="s">
        <v>148</v>
      </c>
      <c r="E71" s="235"/>
      <c r="F71" s="235"/>
      <c r="G71" s="235"/>
      <c r="H71" s="235"/>
      <c r="I71" s="235"/>
      <c r="J71" s="237"/>
      <c r="K71" s="247"/>
      <c r="L71" s="4"/>
      <c r="M71" s="414" t="str">
        <f>'TEAM NAMES &amp; EVENTS'!$F$22</f>
        <v>K</v>
      </c>
      <c r="N71" s="416">
        <f>'TEAM NAMES &amp; EVENTS'!$E$22</f>
        <v>0</v>
      </c>
      <c r="O71" s="234" t="s">
        <v>148</v>
      </c>
      <c r="P71" s="235"/>
      <c r="Q71" s="235"/>
      <c r="R71" s="235"/>
      <c r="S71" s="235"/>
      <c r="T71" s="235"/>
      <c r="U71" s="237"/>
      <c r="V71" s="247"/>
      <c r="W71" s="4"/>
      <c r="X71" s="4"/>
      <c r="Y71" s="4"/>
      <c r="Z71" s="4"/>
    </row>
    <row r="72" spans="1:26" ht="30" customHeight="1" x14ac:dyDescent="0.2">
      <c r="A72" s="4"/>
      <c r="B72" s="411"/>
      <c r="C72" s="353"/>
      <c r="D72" s="239" t="s">
        <v>149</v>
      </c>
      <c r="E72" s="240"/>
      <c r="F72" s="240"/>
      <c r="G72" s="240"/>
      <c r="H72" s="240"/>
      <c r="I72" s="242"/>
      <c r="J72" s="243"/>
      <c r="K72" s="238"/>
      <c r="L72" s="4"/>
      <c r="M72" s="411"/>
      <c r="N72" s="353"/>
      <c r="O72" s="239" t="s">
        <v>149</v>
      </c>
      <c r="P72" s="240"/>
      <c r="Q72" s="240"/>
      <c r="R72" s="240"/>
      <c r="S72" s="240"/>
      <c r="T72" s="242"/>
      <c r="U72" s="243"/>
      <c r="V72" s="238"/>
      <c r="W72" s="4"/>
      <c r="X72" s="4"/>
      <c r="Y72" s="4"/>
      <c r="Z72" s="4"/>
    </row>
    <row r="73" spans="1:26" ht="30" customHeight="1" x14ac:dyDescent="0.2">
      <c r="A73" s="4"/>
      <c r="B73" s="415"/>
      <c r="C73" s="417"/>
      <c r="D73" s="244" t="s">
        <v>150</v>
      </c>
      <c r="E73" s="245"/>
      <c r="F73" s="245"/>
      <c r="G73" s="245"/>
      <c r="H73" s="245"/>
      <c r="I73" s="242"/>
      <c r="J73" s="243"/>
      <c r="K73" s="238"/>
      <c r="L73" s="4"/>
      <c r="M73" s="415"/>
      <c r="N73" s="417"/>
      <c r="O73" s="244" t="s">
        <v>150</v>
      </c>
      <c r="P73" s="245"/>
      <c r="Q73" s="245"/>
      <c r="R73" s="245"/>
      <c r="S73" s="245"/>
      <c r="T73" s="242"/>
      <c r="U73" s="243"/>
      <c r="V73" s="238"/>
      <c r="W73" s="4"/>
      <c r="X73" s="4"/>
      <c r="Y73" s="4"/>
      <c r="Z73" s="4"/>
    </row>
    <row r="74" spans="1:26" ht="30" customHeight="1" x14ac:dyDescent="0.2">
      <c r="A74" s="4"/>
      <c r="B74" s="414" t="str">
        <f>'TEAM NAMES &amp; EVENTS'!$F$15</f>
        <v xml:space="preserve">D </v>
      </c>
      <c r="C74" s="416" t="str">
        <f>'TEAM NAMES &amp; EVENTS'!$E$15</f>
        <v>Elburton</v>
      </c>
      <c r="D74" s="234" t="s">
        <v>148</v>
      </c>
      <c r="E74" s="235"/>
      <c r="F74" s="235"/>
      <c r="G74" s="235"/>
      <c r="H74" s="235"/>
      <c r="I74" s="235"/>
      <c r="J74" s="237"/>
      <c r="K74" s="247"/>
      <c r="L74" s="4"/>
      <c r="M74" s="414" t="str">
        <f>'TEAM NAMES &amp; EVENTS'!$F$23</f>
        <v>L</v>
      </c>
      <c r="N74" s="416">
        <f>'TEAM NAMES &amp; EVENTS'!$E$23</f>
        <v>0</v>
      </c>
      <c r="O74" s="234" t="s">
        <v>148</v>
      </c>
      <c r="P74" s="235"/>
      <c r="Q74" s="235"/>
      <c r="R74" s="235"/>
      <c r="S74" s="235"/>
      <c r="T74" s="235"/>
      <c r="U74" s="237"/>
      <c r="V74" s="247"/>
      <c r="W74" s="4"/>
      <c r="X74" s="4"/>
      <c r="Y74" s="4"/>
      <c r="Z74" s="4"/>
    </row>
    <row r="75" spans="1:26" ht="30" customHeight="1" x14ac:dyDescent="0.2">
      <c r="A75" s="4"/>
      <c r="B75" s="411"/>
      <c r="C75" s="353"/>
      <c r="D75" s="239" t="s">
        <v>149</v>
      </c>
      <c r="E75" s="240"/>
      <c r="F75" s="240"/>
      <c r="G75" s="240"/>
      <c r="H75" s="240"/>
      <c r="I75" s="242"/>
      <c r="J75" s="243"/>
      <c r="K75" s="238"/>
      <c r="L75" s="4"/>
      <c r="M75" s="411"/>
      <c r="N75" s="353"/>
      <c r="O75" s="239" t="s">
        <v>149</v>
      </c>
      <c r="P75" s="240"/>
      <c r="Q75" s="240"/>
      <c r="R75" s="240"/>
      <c r="S75" s="240"/>
      <c r="T75" s="242"/>
      <c r="U75" s="243"/>
      <c r="V75" s="238"/>
      <c r="W75" s="4"/>
      <c r="X75" s="4"/>
      <c r="Y75" s="4"/>
      <c r="Z75" s="4"/>
    </row>
    <row r="76" spans="1:26" ht="30" customHeight="1" x14ac:dyDescent="0.2">
      <c r="A76" s="4"/>
      <c r="B76" s="415"/>
      <c r="C76" s="417"/>
      <c r="D76" s="244" t="s">
        <v>150</v>
      </c>
      <c r="E76" s="245"/>
      <c r="F76" s="245"/>
      <c r="G76" s="245"/>
      <c r="H76" s="245"/>
      <c r="I76" s="242"/>
      <c r="J76" s="243"/>
      <c r="K76" s="238"/>
      <c r="L76" s="4"/>
      <c r="M76" s="415"/>
      <c r="N76" s="417"/>
      <c r="O76" s="244" t="s">
        <v>150</v>
      </c>
      <c r="P76" s="245"/>
      <c r="Q76" s="245"/>
      <c r="R76" s="245"/>
      <c r="S76" s="245"/>
      <c r="T76" s="242"/>
      <c r="U76" s="243"/>
      <c r="V76" s="238"/>
      <c r="W76" s="4"/>
      <c r="X76" s="4"/>
      <c r="Y76" s="4"/>
      <c r="Z76" s="4"/>
    </row>
    <row r="77" spans="1:26" ht="30" customHeight="1" x14ac:dyDescent="0.2">
      <c r="A77" s="4"/>
      <c r="B77" s="414" t="str">
        <f>'TEAM NAMES &amp; EVENTS'!$F$16</f>
        <v>E</v>
      </c>
      <c r="C77" s="416" t="str">
        <f>'TEAM NAMES &amp; EVENTS'!$E$16</f>
        <v xml:space="preserve">Montpelier </v>
      </c>
      <c r="D77" s="234" t="s">
        <v>148</v>
      </c>
      <c r="E77" s="235"/>
      <c r="F77" s="235"/>
      <c r="G77" s="235"/>
      <c r="H77" s="235"/>
      <c r="I77" s="235"/>
      <c r="J77" s="237"/>
      <c r="K77" s="247"/>
      <c r="L77" s="4"/>
      <c r="M77" s="414" t="str">
        <f>'TEAM NAMES &amp; EVENTS'!$F$24</f>
        <v>M</v>
      </c>
      <c r="N77" s="416">
        <f>'TEAM NAMES &amp; EVENTS'!$E$24</f>
        <v>0</v>
      </c>
      <c r="O77" s="234" t="s">
        <v>148</v>
      </c>
      <c r="P77" s="235"/>
      <c r="Q77" s="235"/>
      <c r="R77" s="235"/>
      <c r="S77" s="235"/>
      <c r="T77" s="235"/>
      <c r="U77" s="237"/>
      <c r="V77" s="247"/>
      <c r="W77" s="4"/>
      <c r="X77" s="4"/>
      <c r="Y77" s="4"/>
      <c r="Z77" s="4"/>
    </row>
    <row r="78" spans="1:26" ht="30" customHeight="1" x14ac:dyDescent="0.2">
      <c r="A78" s="4"/>
      <c r="B78" s="411"/>
      <c r="C78" s="353"/>
      <c r="D78" s="239" t="s">
        <v>149</v>
      </c>
      <c r="E78" s="240"/>
      <c r="F78" s="240"/>
      <c r="G78" s="240"/>
      <c r="H78" s="240"/>
      <c r="I78" s="242"/>
      <c r="J78" s="243"/>
      <c r="K78" s="238"/>
      <c r="L78" s="4"/>
      <c r="M78" s="411"/>
      <c r="N78" s="353"/>
      <c r="O78" s="239" t="s">
        <v>149</v>
      </c>
      <c r="P78" s="240"/>
      <c r="Q78" s="240"/>
      <c r="R78" s="240"/>
      <c r="S78" s="240"/>
      <c r="T78" s="242"/>
      <c r="U78" s="243"/>
      <c r="V78" s="238"/>
      <c r="W78" s="4"/>
      <c r="X78" s="4"/>
      <c r="Y78" s="4"/>
      <c r="Z78" s="4"/>
    </row>
    <row r="79" spans="1:26" ht="30" customHeight="1" x14ac:dyDescent="0.2">
      <c r="A79" s="4"/>
      <c r="B79" s="415"/>
      <c r="C79" s="417"/>
      <c r="D79" s="244" t="s">
        <v>150</v>
      </c>
      <c r="E79" s="245"/>
      <c r="F79" s="245"/>
      <c r="G79" s="245"/>
      <c r="H79" s="245"/>
      <c r="I79" s="242"/>
      <c r="J79" s="243"/>
      <c r="K79" s="238"/>
      <c r="L79" s="4"/>
      <c r="M79" s="415"/>
      <c r="N79" s="417"/>
      <c r="O79" s="244" t="s">
        <v>150</v>
      </c>
      <c r="P79" s="245"/>
      <c r="Q79" s="245"/>
      <c r="R79" s="245"/>
      <c r="S79" s="245"/>
      <c r="T79" s="242"/>
      <c r="U79" s="243"/>
      <c r="V79" s="238"/>
      <c r="W79" s="4"/>
      <c r="X79" s="4"/>
      <c r="Y79" s="4"/>
      <c r="Z79" s="4"/>
    </row>
    <row r="80" spans="1:26" ht="30" customHeight="1" x14ac:dyDescent="0.2">
      <c r="A80" s="4"/>
      <c r="B80" s="414" t="str">
        <f>'TEAM NAMES &amp; EVENTS'!$F$17</f>
        <v>F</v>
      </c>
      <c r="C80" s="416" t="str">
        <f>'TEAM NAMES &amp; EVENTS'!$E$17</f>
        <v xml:space="preserve">Plympton St Maurice </v>
      </c>
      <c r="D80" s="234" t="s">
        <v>148</v>
      </c>
      <c r="E80" s="235"/>
      <c r="F80" s="235"/>
      <c r="G80" s="235"/>
      <c r="H80" s="235"/>
      <c r="I80" s="235"/>
      <c r="J80" s="237"/>
      <c r="K80" s="247"/>
      <c r="L80" s="4"/>
      <c r="M80" s="414" t="str">
        <f>'TEAM NAMES &amp; EVENTS'!$F$25</f>
        <v>N</v>
      </c>
      <c r="N80" s="416">
        <f>'TEAM NAMES &amp; EVENTS'!$E$25</f>
        <v>0</v>
      </c>
      <c r="O80" s="234" t="s">
        <v>148</v>
      </c>
      <c r="P80" s="235"/>
      <c r="Q80" s="235"/>
      <c r="R80" s="235"/>
      <c r="S80" s="235"/>
      <c r="T80" s="235"/>
      <c r="U80" s="237"/>
      <c r="V80" s="247"/>
      <c r="W80" s="4"/>
      <c r="X80" s="4"/>
      <c r="Y80" s="4"/>
      <c r="Z80" s="4"/>
    </row>
    <row r="81" spans="1:26" ht="30" customHeight="1" x14ac:dyDescent="0.2">
      <c r="A81" s="4"/>
      <c r="B81" s="411"/>
      <c r="C81" s="353"/>
      <c r="D81" s="239" t="s">
        <v>149</v>
      </c>
      <c r="E81" s="240"/>
      <c r="F81" s="240"/>
      <c r="G81" s="240"/>
      <c r="H81" s="240"/>
      <c r="I81" s="242"/>
      <c r="J81" s="243"/>
      <c r="K81" s="238"/>
      <c r="L81" s="4"/>
      <c r="M81" s="411"/>
      <c r="N81" s="353"/>
      <c r="O81" s="239" t="s">
        <v>149</v>
      </c>
      <c r="P81" s="240"/>
      <c r="Q81" s="240"/>
      <c r="R81" s="240"/>
      <c r="S81" s="240"/>
      <c r="T81" s="242"/>
      <c r="U81" s="243"/>
      <c r="V81" s="238"/>
      <c r="W81" s="4"/>
      <c r="X81" s="4"/>
      <c r="Y81" s="4"/>
      <c r="Z81" s="4"/>
    </row>
    <row r="82" spans="1:26" ht="30" customHeight="1" x14ac:dyDescent="0.2">
      <c r="A82" s="4"/>
      <c r="B82" s="415"/>
      <c r="C82" s="417"/>
      <c r="D82" s="244" t="s">
        <v>150</v>
      </c>
      <c r="E82" s="245"/>
      <c r="F82" s="245"/>
      <c r="G82" s="245"/>
      <c r="H82" s="245"/>
      <c r="I82" s="242"/>
      <c r="J82" s="243"/>
      <c r="K82" s="238"/>
      <c r="L82" s="4"/>
      <c r="M82" s="415"/>
      <c r="N82" s="417"/>
      <c r="O82" s="244" t="s">
        <v>150</v>
      </c>
      <c r="P82" s="245"/>
      <c r="Q82" s="245"/>
      <c r="R82" s="245"/>
      <c r="S82" s="245"/>
      <c r="T82" s="242"/>
      <c r="U82" s="243"/>
      <c r="V82" s="238"/>
      <c r="W82" s="4"/>
      <c r="X82" s="4"/>
      <c r="Y82" s="4"/>
      <c r="Z82" s="4"/>
    </row>
    <row r="83" spans="1:26" ht="30" customHeight="1" x14ac:dyDescent="0.2">
      <c r="A83" s="4"/>
      <c r="B83" s="414" t="str">
        <f>'TEAM NAMES &amp; EVENTS'!$F$18</f>
        <v xml:space="preserve">G </v>
      </c>
      <c r="C83" s="416" t="str">
        <f>'TEAM NAMES &amp; EVENTS'!$E$18</f>
        <v>Compton</v>
      </c>
      <c r="D83" s="234" t="s">
        <v>148</v>
      </c>
      <c r="E83" s="235"/>
      <c r="F83" s="235"/>
      <c r="G83" s="235"/>
      <c r="H83" s="235"/>
      <c r="I83" s="235"/>
      <c r="J83" s="237"/>
      <c r="K83" s="247"/>
      <c r="L83" s="4"/>
      <c r="M83" s="414" t="str">
        <f>'TEAM NAMES &amp; EVENTS'!$F$26</f>
        <v>O</v>
      </c>
      <c r="N83" s="416">
        <f>'TEAM NAMES &amp; EVENTS'!$E$26</f>
        <v>0</v>
      </c>
      <c r="O83" s="234" t="s">
        <v>148</v>
      </c>
      <c r="P83" s="235"/>
      <c r="Q83" s="235"/>
      <c r="R83" s="235"/>
      <c r="S83" s="235"/>
      <c r="T83" s="235"/>
      <c r="U83" s="237"/>
      <c r="V83" s="247"/>
      <c r="W83" s="4"/>
      <c r="X83" s="4"/>
      <c r="Y83" s="4"/>
      <c r="Z83" s="4"/>
    </row>
    <row r="84" spans="1:26" ht="30" customHeight="1" x14ac:dyDescent="0.2">
      <c r="A84" s="4"/>
      <c r="B84" s="411"/>
      <c r="C84" s="353"/>
      <c r="D84" s="239" t="s">
        <v>149</v>
      </c>
      <c r="E84" s="240"/>
      <c r="F84" s="240"/>
      <c r="G84" s="240"/>
      <c r="H84" s="240"/>
      <c r="I84" s="242"/>
      <c r="J84" s="243"/>
      <c r="K84" s="238"/>
      <c r="L84" s="4"/>
      <c r="M84" s="411"/>
      <c r="N84" s="353"/>
      <c r="O84" s="239" t="s">
        <v>149</v>
      </c>
      <c r="P84" s="240"/>
      <c r="Q84" s="240"/>
      <c r="R84" s="240"/>
      <c r="S84" s="240"/>
      <c r="T84" s="242"/>
      <c r="U84" s="243"/>
      <c r="V84" s="238"/>
      <c r="W84" s="4"/>
      <c r="X84" s="4"/>
      <c r="Y84" s="4"/>
      <c r="Z84" s="4"/>
    </row>
    <row r="85" spans="1:26" ht="30" customHeight="1" x14ac:dyDescent="0.2">
      <c r="A85" s="4"/>
      <c r="B85" s="415"/>
      <c r="C85" s="417"/>
      <c r="D85" s="244" t="s">
        <v>150</v>
      </c>
      <c r="E85" s="245"/>
      <c r="F85" s="245"/>
      <c r="G85" s="245"/>
      <c r="H85" s="245"/>
      <c r="I85" s="242"/>
      <c r="J85" s="243"/>
      <c r="K85" s="238"/>
      <c r="L85" s="4"/>
      <c r="M85" s="415"/>
      <c r="N85" s="417"/>
      <c r="O85" s="244" t="s">
        <v>150</v>
      </c>
      <c r="P85" s="245"/>
      <c r="Q85" s="245"/>
      <c r="R85" s="245"/>
      <c r="S85" s="245"/>
      <c r="T85" s="242"/>
      <c r="U85" s="243"/>
      <c r="V85" s="238"/>
      <c r="W85" s="4"/>
      <c r="X85" s="4"/>
      <c r="Y85" s="4"/>
      <c r="Z85" s="4"/>
    </row>
    <row r="86" spans="1:26" ht="30" customHeight="1" x14ac:dyDescent="0.2">
      <c r="A86" s="4"/>
      <c r="B86" s="414" t="str">
        <f>'TEAM NAMES &amp; EVENTS'!$F$19</f>
        <v>H</v>
      </c>
      <c r="C86" s="416" t="str">
        <f>'TEAM NAMES &amp; EVENTS'!$E$19</f>
        <v>Salsibury Road</v>
      </c>
      <c r="D86" s="234" t="s">
        <v>148</v>
      </c>
      <c r="E86" s="235"/>
      <c r="F86" s="235"/>
      <c r="G86" s="235"/>
      <c r="H86" s="235"/>
      <c r="I86" s="235"/>
      <c r="J86" s="237"/>
      <c r="K86" s="247"/>
      <c r="L86" s="4"/>
      <c r="M86" s="414" t="str">
        <f>'TEAM NAMES &amp; EVENTS'!$F$27</f>
        <v>P</v>
      </c>
      <c r="N86" s="416">
        <f>'TEAM NAMES &amp; EVENTS'!$E$27</f>
        <v>0</v>
      </c>
      <c r="O86" s="234" t="s">
        <v>148</v>
      </c>
      <c r="P86" s="235"/>
      <c r="Q86" s="235"/>
      <c r="R86" s="235"/>
      <c r="S86" s="235"/>
      <c r="T86" s="235"/>
      <c r="U86" s="237"/>
      <c r="V86" s="247"/>
      <c r="W86" s="4"/>
      <c r="X86" s="4"/>
      <c r="Y86" s="4"/>
      <c r="Z86" s="4"/>
    </row>
    <row r="87" spans="1:26" ht="30" customHeight="1" x14ac:dyDescent="0.2">
      <c r="A87" s="4"/>
      <c r="B87" s="411"/>
      <c r="C87" s="353"/>
      <c r="D87" s="239" t="s">
        <v>149</v>
      </c>
      <c r="E87" s="240"/>
      <c r="F87" s="240"/>
      <c r="G87" s="240"/>
      <c r="H87" s="240"/>
      <c r="I87" s="242"/>
      <c r="J87" s="243"/>
      <c r="K87" s="238"/>
      <c r="L87" s="4"/>
      <c r="M87" s="411"/>
      <c r="N87" s="353"/>
      <c r="O87" s="239" t="s">
        <v>149</v>
      </c>
      <c r="P87" s="240"/>
      <c r="Q87" s="240"/>
      <c r="R87" s="240"/>
      <c r="S87" s="240"/>
      <c r="T87" s="242"/>
      <c r="U87" s="243"/>
      <c r="V87" s="238"/>
      <c r="W87" s="4"/>
      <c r="X87" s="4"/>
      <c r="Y87" s="4"/>
      <c r="Z87" s="4"/>
    </row>
    <row r="88" spans="1:26" ht="30" customHeight="1" x14ac:dyDescent="0.2">
      <c r="A88" s="4"/>
      <c r="B88" s="415"/>
      <c r="C88" s="417"/>
      <c r="D88" s="244" t="s">
        <v>150</v>
      </c>
      <c r="E88" s="245"/>
      <c r="F88" s="245"/>
      <c r="G88" s="245"/>
      <c r="H88" s="245"/>
      <c r="I88" s="248"/>
      <c r="J88" s="249"/>
      <c r="K88" s="250"/>
      <c r="L88" s="4"/>
      <c r="M88" s="415"/>
      <c r="N88" s="417"/>
      <c r="O88" s="244" t="s">
        <v>150</v>
      </c>
      <c r="P88" s="245"/>
      <c r="Q88" s="245"/>
      <c r="R88" s="245"/>
      <c r="S88" s="245"/>
      <c r="T88" s="248"/>
      <c r="U88" s="249"/>
      <c r="V88" s="250"/>
      <c r="W88" s="4"/>
      <c r="X88" s="4"/>
      <c r="Y88" s="4"/>
      <c r="Z88" s="4"/>
    </row>
    <row r="89" spans="1:26" ht="12.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2.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27" customHeight="1" x14ac:dyDescent="0.35">
      <c r="A91" s="4"/>
      <c r="B91" s="231" t="s">
        <v>153</v>
      </c>
      <c r="C91" s="231"/>
      <c r="D91" s="4"/>
      <c r="E91" s="4"/>
      <c r="F91" s="4"/>
      <c r="G91" s="4"/>
      <c r="H91" s="4"/>
      <c r="I91" s="4"/>
      <c r="J91" s="4"/>
      <c r="K91" s="4"/>
      <c r="L91" s="4"/>
      <c r="M91" s="231" t="s">
        <v>153</v>
      </c>
      <c r="N91" s="231"/>
      <c r="O91" s="4"/>
      <c r="P91" s="4"/>
      <c r="Q91" s="4"/>
      <c r="R91" s="4"/>
      <c r="S91" s="4"/>
      <c r="T91" s="4"/>
      <c r="U91" s="4"/>
      <c r="V91" s="4"/>
      <c r="W91" s="4"/>
      <c r="X91" s="4"/>
      <c r="Y91" s="4"/>
      <c r="Z91" s="4"/>
    </row>
    <row r="92" spans="1:26" ht="13.5" customHeight="1" x14ac:dyDescent="0.2">
      <c r="A92" s="4"/>
      <c r="B92" s="232"/>
      <c r="C92" s="232"/>
      <c r="D92" s="232"/>
      <c r="E92" s="232"/>
      <c r="F92" s="232"/>
      <c r="G92" s="232"/>
      <c r="H92" s="232"/>
      <c r="I92" s="232"/>
      <c r="J92" s="232"/>
      <c r="K92" s="232"/>
      <c r="L92" s="4"/>
      <c r="M92" s="232"/>
      <c r="N92" s="232"/>
      <c r="O92" s="232"/>
      <c r="P92" s="232"/>
      <c r="Q92" s="232"/>
      <c r="R92" s="232"/>
      <c r="S92" s="232"/>
      <c r="T92" s="232"/>
      <c r="U92" s="232"/>
      <c r="V92" s="232"/>
      <c r="W92" s="4"/>
      <c r="X92" s="4"/>
      <c r="Y92" s="4"/>
      <c r="Z92" s="4"/>
    </row>
    <row r="93" spans="1:26" ht="30" customHeight="1" x14ac:dyDescent="0.2">
      <c r="A93" s="4"/>
      <c r="B93" s="418" t="s">
        <v>106</v>
      </c>
      <c r="C93" s="419" t="s">
        <v>107</v>
      </c>
      <c r="D93" s="420" t="s">
        <v>144</v>
      </c>
      <c r="E93" s="421" t="s">
        <v>145</v>
      </c>
      <c r="F93" s="422"/>
      <c r="G93" s="423"/>
      <c r="H93" s="424" t="s">
        <v>146</v>
      </c>
      <c r="I93" s="424" t="s">
        <v>147</v>
      </c>
      <c r="J93" s="425" t="s">
        <v>33</v>
      </c>
      <c r="K93" s="426" t="s">
        <v>34</v>
      </c>
      <c r="L93" s="4"/>
      <c r="M93" s="418" t="s">
        <v>106</v>
      </c>
      <c r="N93" s="419" t="s">
        <v>107</v>
      </c>
      <c r="O93" s="420" t="s">
        <v>144</v>
      </c>
      <c r="P93" s="421" t="s">
        <v>145</v>
      </c>
      <c r="Q93" s="422"/>
      <c r="R93" s="423"/>
      <c r="S93" s="424" t="s">
        <v>146</v>
      </c>
      <c r="T93" s="424" t="s">
        <v>147</v>
      </c>
      <c r="U93" s="425" t="s">
        <v>33</v>
      </c>
      <c r="V93" s="426" t="s">
        <v>34</v>
      </c>
      <c r="W93" s="4"/>
      <c r="X93" s="4"/>
      <c r="Y93" s="4"/>
      <c r="Z93" s="4"/>
    </row>
    <row r="94" spans="1:26" ht="30" customHeight="1" x14ac:dyDescent="0.2">
      <c r="A94" s="4"/>
      <c r="B94" s="415"/>
      <c r="C94" s="417"/>
      <c r="D94" s="378"/>
      <c r="E94" s="233">
        <v>1</v>
      </c>
      <c r="F94" s="233">
        <v>2</v>
      </c>
      <c r="G94" s="233">
        <v>3</v>
      </c>
      <c r="H94" s="378"/>
      <c r="I94" s="378"/>
      <c r="J94" s="395"/>
      <c r="K94" s="427"/>
      <c r="L94" s="4"/>
      <c r="M94" s="415"/>
      <c r="N94" s="417"/>
      <c r="O94" s="378"/>
      <c r="P94" s="233">
        <v>1</v>
      </c>
      <c r="Q94" s="233">
        <v>2</v>
      </c>
      <c r="R94" s="233">
        <v>3</v>
      </c>
      <c r="S94" s="378"/>
      <c r="T94" s="378"/>
      <c r="U94" s="395"/>
      <c r="V94" s="427"/>
      <c r="W94" s="4"/>
      <c r="X94" s="4"/>
      <c r="Y94" s="4"/>
      <c r="Z94" s="4"/>
    </row>
    <row r="95" spans="1:26" ht="30" customHeight="1" x14ac:dyDescent="0.2">
      <c r="A95" s="4"/>
      <c r="B95" s="414" t="str">
        <f>'TEAM NAMES &amp; EVENTS'!$F$12</f>
        <v>A</v>
      </c>
      <c r="C95" s="416" t="str">
        <f>'TEAM NAMES &amp; EVENTS'!$E$12</f>
        <v>Bickleigh Down</v>
      </c>
      <c r="D95" s="234" t="s">
        <v>148</v>
      </c>
      <c r="E95" s="235"/>
      <c r="F95" s="235"/>
      <c r="G95" s="235"/>
      <c r="H95" s="235"/>
      <c r="I95" s="235"/>
      <c r="J95" s="237"/>
      <c r="K95" s="238"/>
      <c r="L95" s="4"/>
      <c r="M95" s="414">
        <f>'TEAM NAMES &amp; EVENTS'!$F$20</f>
        <v>0</v>
      </c>
      <c r="N95" s="416">
        <f>'TEAM NAMES &amp; EVENTS'!$E$20</f>
        <v>0</v>
      </c>
      <c r="O95" s="234" t="s">
        <v>148</v>
      </c>
      <c r="P95" s="235"/>
      <c r="Q95" s="235"/>
      <c r="R95" s="235"/>
      <c r="S95" s="235"/>
      <c r="T95" s="235"/>
      <c r="U95" s="237"/>
      <c r="V95" s="238"/>
      <c r="W95" s="4"/>
      <c r="X95" s="4"/>
      <c r="Y95" s="4"/>
      <c r="Z95" s="4"/>
    </row>
    <row r="96" spans="1:26" ht="30" customHeight="1" x14ac:dyDescent="0.2">
      <c r="A96" s="4"/>
      <c r="B96" s="411"/>
      <c r="C96" s="353"/>
      <c r="D96" s="239" t="s">
        <v>149</v>
      </c>
      <c r="E96" s="240"/>
      <c r="F96" s="240"/>
      <c r="G96" s="240"/>
      <c r="H96" s="240"/>
      <c r="I96" s="242"/>
      <c r="J96" s="243"/>
      <c r="K96" s="238"/>
      <c r="L96" s="4"/>
      <c r="M96" s="411"/>
      <c r="N96" s="353"/>
      <c r="O96" s="239" t="s">
        <v>149</v>
      </c>
      <c r="P96" s="240"/>
      <c r="Q96" s="240"/>
      <c r="R96" s="240"/>
      <c r="S96" s="240"/>
      <c r="T96" s="242"/>
      <c r="U96" s="243"/>
      <c r="V96" s="238"/>
      <c r="W96" s="4"/>
      <c r="X96" s="4"/>
      <c r="Y96" s="4"/>
      <c r="Z96" s="4"/>
    </row>
    <row r="97" spans="1:26" ht="30" customHeight="1" x14ac:dyDescent="0.2">
      <c r="A97" s="4"/>
      <c r="B97" s="415"/>
      <c r="C97" s="417"/>
      <c r="D97" s="244" t="s">
        <v>150</v>
      </c>
      <c r="E97" s="245"/>
      <c r="F97" s="245"/>
      <c r="G97" s="245"/>
      <c r="H97" s="245"/>
      <c r="I97" s="242"/>
      <c r="J97" s="243"/>
      <c r="K97" s="238"/>
      <c r="L97" s="4"/>
      <c r="M97" s="415"/>
      <c r="N97" s="417"/>
      <c r="O97" s="244" t="s">
        <v>150</v>
      </c>
      <c r="P97" s="245"/>
      <c r="Q97" s="245"/>
      <c r="R97" s="245"/>
      <c r="S97" s="245"/>
      <c r="T97" s="242"/>
      <c r="U97" s="243"/>
      <c r="V97" s="238"/>
      <c r="W97" s="4"/>
      <c r="X97" s="4"/>
      <c r="Y97" s="4"/>
      <c r="Z97" s="4"/>
    </row>
    <row r="98" spans="1:26" ht="30" customHeight="1" x14ac:dyDescent="0.2">
      <c r="A98" s="4"/>
      <c r="B98" s="414" t="str">
        <f>'TEAM NAMES &amp; EVENTS'!$F$13</f>
        <v>B</v>
      </c>
      <c r="C98" s="416" t="str">
        <f>'TEAM NAMES &amp; EVENTS'!$E$13</f>
        <v>Holy Cross</v>
      </c>
      <c r="D98" s="234" t="s">
        <v>148</v>
      </c>
      <c r="E98" s="235"/>
      <c r="F98" s="235"/>
      <c r="G98" s="235"/>
      <c r="H98" s="235"/>
      <c r="I98" s="235"/>
      <c r="J98" s="237"/>
      <c r="K98" s="247"/>
      <c r="L98" s="4"/>
      <c r="M98" s="414" t="str">
        <f>'TEAM NAMES &amp; EVENTS'!$F$21</f>
        <v>J</v>
      </c>
      <c r="N98" s="416">
        <f>'TEAM NAMES &amp; EVENTS'!$E$21</f>
        <v>0</v>
      </c>
      <c r="O98" s="234" t="s">
        <v>148</v>
      </c>
      <c r="P98" s="235"/>
      <c r="Q98" s="235"/>
      <c r="R98" s="235"/>
      <c r="S98" s="235"/>
      <c r="T98" s="235"/>
      <c r="U98" s="237"/>
      <c r="V98" s="247"/>
      <c r="W98" s="4"/>
      <c r="X98" s="4"/>
      <c r="Y98" s="4"/>
      <c r="Z98" s="4"/>
    </row>
    <row r="99" spans="1:26" ht="30" customHeight="1" x14ac:dyDescent="0.2">
      <c r="A99" s="4"/>
      <c r="B99" s="411"/>
      <c r="C99" s="353"/>
      <c r="D99" s="239" t="s">
        <v>149</v>
      </c>
      <c r="E99" s="240"/>
      <c r="F99" s="240"/>
      <c r="G99" s="240"/>
      <c r="H99" s="240"/>
      <c r="I99" s="242"/>
      <c r="J99" s="243"/>
      <c r="K99" s="238"/>
      <c r="L99" s="4"/>
      <c r="M99" s="411"/>
      <c r="N99" s="353"/>
      <c r="O99" s="239" t="s">
        <v>149</v>
      </c>
      <c r="P99" s="240"/>
      <c r="Q99" s="240"/>
      <c r="R99" s="240"/>
      <c r="S99" s="240"/>
      <c r="T99" s="242"/>
      <c r="U99" s="243"/>
      <c r="V99" s="238"/>
      <c r="W99" s="4"/>
      <c r="X99" s="4"/>
      <c r="Y99" s="4"/>
      <c r="Z99" s="4"/>
    </row>
    <row r="100" spans="1:26" ht="30" customHeight="1" x14ac:dyDescent="0.2">
      <c r="A100" s="4"/>
      <c r="B100" s="415"/>
      <c r="C100" s="417"/>
      <c r="D100" s="244" t="s">
        <v>150</v>
      </c>
      <c r="E100" s="245"/>
      <c r="F100" s="245"/>
      <c r="G100" s="245"/>
      <c r="H100" s="245"/>
      <c r="I100" s="242"/>
      <c r="J100" s="243"/>
      <c r="K100" s="238"/>
      <c r="L100" s="4"/>
      <c r="M100" s="415"/>
      <c r="N100" s="417"/>
      <c r="O100" s="244" t="s">
        <v>150</v>
      </c>
      <c r="P100" s="245"/>
      <c r="Q100" s="245"/>
      <c r="R100" s="245"/>
      <c r="S100" s="245"/>
      <c r="T100" s="242"/>
      <c r="U100" s="243"/>
      <c r="V100" s="238"/>
      <c r="W100" s="4"/>
      <c r="X100" s="4"/>
      <c r="Y100" s="4"/>
      <c r="Z100" s="4"/>
    </row>
    <row r="101" spans="1:26" ht="30" customHeight="1" x14ac:dyDescent="0.2">
      <c r="A101" s="4"/>
      <c r="B101" s="414" t="str">
        <f>'TEAM NAMES &amp; EVENTS'!$F$14</f>
        <v xml:space="preserve">C </v>
      </c>
      <c r="C101" s="416" t="str">
        <f>'TEAM NAMES &amp; EVENTS'!$E$14</f>
        <v xml:space="preserve">Mary Dean's </v>
      </c>
      <c r="D101" s="234" t="s">
        <v>148</v>
      </c>
      <c r="E101" s="235"/>
      <c r="F101" s="235"/>
      <c r="G101" s="235"/>
      <c r="H101" s="235"/>
      <c r="I101" s="235"/>
      <c r="J101" s="237"/>
      <c r="K101" s="247"/>
      <c r="L101" s="4"/>
      <c r="M101" s="414" t="str">
        <f>'TEAM NAMES &amp; EVENTS'!$F$22</f>
        <v>K</v>
      </c>
      <c r="N101" s="416">
        <f>'TEAM NAMES &amp; EVENTS'!$E$22</f>
        <v>0</v>
      </c>
      <c r="O101" s="234" t="s">
        <v>148</v>
      </c>
      <c r="P101" s="235"/>
      <c r="Q101" s="235"/>
      <c r="R101" s="235"/>
      <c r="S101" s="235"/>
      <c r="T101" s="235"/>
      <c r="U101" s="237"/>
      <c r="V101" s="247"/>
      <c r="W101" s="4"/>
      <c r="X101" s="4"/>
      <c r="Y101" s="4"/>
      <c r="Z101" s="4"/>
    </row>
    <row r="102" spans="1:26" ht="30" customHeight="1" x14ac:dyDescent="0.2">
      <c r="A102" s="4"/>
      <c r="B102" s="411"/>
      <c r="C102" s="353"/>
      <c r="D102" s="239" t="s">
        <v>149</v>
      </c>
      <c r="E102" s="240"/>
      <c r="F102" s="240"/>
      <c r="G102" s="240"/>
      <c r="H102" s="240"/>
      <c r="I102" s="242"/>
      <c r="J102" s="243"/>
      <c r="K102" s="238"/>
      <c r="L102" s="4"/>
      <c r="M102" s="411"/>
      <c r="N102" s="353"/>
      <c r="O102" s="239" t="s">
        <v>149</v>
      </c>
      <c r="P102" s="240"/>
      <c r="Q102" s="240"/>
      <c r="R102" s="240"/>
      <c r="S102" s="240"/>
      <c r="T102" s="242"/>
      <c r="U102" s="243"/>
      <c r="V102" s="238"/>
      <c r="W102" s="4"/>
      <c r="X102" s="4"/>
      <c r="Y102" s="4"/>
      <c r="Z102" s="4"/>
    </row>
    <row r="103" spans="1:26" ht="30" customHeight="1" x14ac:dyDescent="0.2">
      <c r="A103" s="4"/>
      <c r="B103" s="415"/>
      <c r="C103" s="417"/>
      <c r="D103" s="244" t="s">
        <v>150</v>
      </c>
      <c r="E103" s="245"/>
      <c r="F103" s="245"/>
      <c r="G103" s="245"/>
      <c r="H103" s="245"/>
      <c r="I103" s="242"/>
      <c r="J103" s="243"/>
      <c r="K103" s="238"/>
      <c r="L103" s="4"/>
      <c r="M103" s="415"/>
      <c r="N103" s="417"/>
      <c r="O103" s="244" t="s">
        <v>150</v>
      </c>
      <c r="P103" s="245"/>
      <c r="Q103" s="245"/>
      <c r="R103" s="245"/>
      <c r="S103" s="245"/>
      <c r="T103" s="242"/>
      <c r="U103" s="243"/>
      <c r="V103" s="238"/>
      <c r="W103" s="4"/>
      <c r="X103" s="4"/>
      <c r="Y103" s="4"/>
      <c r="Z103" s="4"/>
    </row>
    <row r="104" spans="1:26" ht="30" customHeight="1" x14ac:dyDescent="0.2">
      <c r="A104" s="4"/>
      <c r="B104" s="414" t="str">
        <f>'TEAM NAMES &amp; EVENTS'!$F$15</f>
        <v xml:space="preserve">D </v>
      </c>
      <c r="C104" s="416" t="str">
        <f>'TEAM NAMES &amp; EVENTS'!$E$15</f>
        <v>Elburton</v>
      </c>
      <c r="D104" s="234" t="s">
        <v>148</v>
      </c>
      <c r="E104" s="235"/>
      <c r="F104" s="235"/>
      <c r="G104" s="235"/>
      <c r="H104" s="235"/>
      <c r="I104" s="235"/>
      <c r="J104" s="237"/>
      <c r="K104" s="247"/>
      <c r="L104" s="4"/>
      <c r="M104" s="414" t="str">
        <f>'TEAM NAMES &amp; EVENTS'!$F$23</f>
        <v>L</v>
      </c>
      <c r="N104" s="416">
        <f>'TEAM NAMES &amp; EVENTS'!$E$23</f>
        <v>0</v>
      </c>
      <c r="O104" s="234" t="s">
        <v>148</v>
      </c>
      <c r="P104" s="235"/>
      <c r="Q104" s="235"/>
      <c r="R104" s="235"/>
      <c r="S104" s="235"/>
      <c r="T104" s="235"/>
      <c r="U104" s="237"/>
      <c r="V104" s="247"/>
      <c r="W104" s="4"/>
      <c r="X104" s="4"/>
      <c r="Y104" s="4"/>
      <c r="Z104" s="4"/>
    </row>
    <row r="105" spans="1:26" ht="30" customHeight="1" x14ac:dyDescent="0.2">
      <c r="A105" s="4"/>
      <c r="B105" s="411"/>
      <c r="C105" s="353"/>
      <c r="D105" s="239" t="s">
        <v>149</v>
      </c>
      <c r="E105" s="240"/>
      <c r="F105" s="240"/>
      <c r="G105" s="240"/>
      <c r="H105" s="240"/>
      <c r="I105" s="242"/>
      <c r="J105" s="243"/>
      <c r="K105" s="238"/>
      <c r="L105" s="4"/>
      <c r="M105" s="411"/>
      <c r="N105" s="353"/>
      <c r="O105" s="239" t="s">
        <v>149</v>
      </c>
      <c r="P105" s="240"/>
      <c r="Q105" s="240"/>
      <c r="R105" s="240"/>
      <c r="S105" s="240"/>
      <c r="T105" s="242"/>
      <c r="U105" s="243"/>
      <c r="V105" s="238"/>
      <c r="W105" s="4"/>
      <c r="X105" s="4"/>
      <c r="Y105" s="4"/>
      <c r="Z105" s="4"/>
    </row>
    <row r="106" spans="1:26" ht="30" customHeight="1" x14ac:dyDescent="0.2">
      <c r="A106" s="4"/>
      <c r="B106" s="415"/>
      <c r="C106" s="417"/>
      <c r="D106" s="244" t="s">
        <v>150</v>
      </c>
      <c r="E106" s="245"/>
      <c r="F106" s="245"/>
      <c r="G106" s="245"/>
      <c r="H106" s="245"/>
      <c r="I106" s="242"/>
      <c r="J106" s="243"/>
      <c r="K106" s="238"/>
      <c r="L106" s="4"/>
      <c r="M106" s="415"/>
      <c r="N106" s="417"/>
      <c r="O106" s="244" t="s">
        <v>150</v>
      </c>
      <c r="P106" s="245"/>
      <c r="Q106" s="245"/>
      <c r="R106" s="245"/>
      <c r="S106" s="245"/>
      <c r="T106" s="242"/>
      <c r="U106" s="243"/>
      <c r="V106" s="238"/>
      <c r="W106" s="4"/>
      <c r="X106" s="4"/>
      <c r="Y106" s="4"/>
      <c r="Z106" s="4"/>
    </row>
    <row r="107" spans="1:26" ht="30" customHeight="1" x14ac:dyDescent="0.2">
      <c r="A107" s="4"/>
      <c r="B107" s="414" t="str">
        <f>'TEAM NAMES &amp; EVENTS'!$F$16</f>
        <v>E</v>
      </c>
      <c r="C107" s="416" t="str">
        <f>'TEAM NAMES &amp; EVENTS'!$E$16</f>
        <v xml:space="preserve">Montpelier </v>
      </c>
      <c r="D107" s="234" t="s">
        <v>148</v>
      </c>
      <c r="E107" s="235"/>
      <c r="F107" s="235"/>
      <c r="G107" s="235"/>
      <c r="H107" s="235"/>
      <c r="I107" s="235"/>
      <c r="J107" s="237"/>
      <c r="K107" s="247"/>
      <c r="L107" s="4"/>
      <c r="M107" s="414" t="str">
        <f>'TEAM NAMES &amp; EVENTS'!$F$24</f>
        <v>M</v>
      </c>
      <c r="N107" s="416">
        <f>'TEAM NAMES &amp; EVENTS'!$E$24</f>
        <v>0</v>
      </c>
      <c r="O107" s="234" t="s">
        <v>148</v>
      </c>
      <c r="P107" s="235"/>
      <c r="Q107" s="235"/>
      <c r="R107" s="235"/>
      <c r="S107" s="235"/>
      <c r="T107" s="235"/>
      <c r="U107" s="237"/>
      <c r="V107" s="247"/>
      <c r="W107" s="4"/>
      <c r="X107" s="4"/>
      <c r="Y107" s="4"/>
      <c r="Z107" s="4"/>
    </row>
    <row r="108" spans="1:26" ht="30" customHeight="1" x14ac:dyDescent="0.2">
      <c r="A108" s="4"/>
      <c r="B108" s="411"/>
      <c r="C108" s="353"/>
      <c r="D108" s="239" t="s">
        <v>149</v>
      </c>
      <c r="E108" s="240"/>
      <c r="F108" s="240"/>
      <c r="G108" s="240"/>
      <c r="H108" s="240"/>
      <c r="I108" s="242"/>
      <c r="J108" s="243"/>
      <c r="K108" s="238"/>
      <c r="L108" s="4"/>
      <c r="M108" s="411"/>
      <c r="N108" s="353"/>
      <c r="O108" s="239" t="s">
        <v>149</v>
      </c>
      <c r="P108" s="240"/>
      <c r="Q108" s="240"/>
      <c r="R108" s="240"/>
      <c r="S108" s="240"/>
      <c r="T108" s="242"/>
      <c r="U108" s="243"/>
      <c r="V108" s="238"/>
      <c r="W108" s="4"/>
      <c r="X108" s="4"/>
      <c r="Y108" s="4"/>
      <c r="Z108" s="4"/>
    </row>
    <row r="109" spans="1:26" ht="30" customHeight="1" x14ac:dyDescent="0.2">
      <c r="A109" s="4"/>
      <c r="B109" s="415"/>
      <c r="C109" s="417"/>
      <c r="D109" s="244" t="s">
        <v>150</v>
      </c>
      <c r="E109" s="245"/>
      <c r="F109" s="245"/>
      <c r="G109" s="245"/>
      <c r="H109" s="245"/>
      <c r="I109" s="242"/>
      <c r="J109" s="243"/>
      <c r="K109" s="238"/>
      <c r="L109" s="4"/>
      <c r="M109" s="415"/>
      <c r="N109" s="417"/>
      <c r="O109" s="244" t="s">
        <v>150</v>
      </c>
      <c r="P109" s="245"/>
      <c r="Q109" s="245"/>
      <c r="R109" s="245"/>
      <c r="S109" s="245"/>
      <c r="T109" s="242"/>
      <c r="U109" s="243"/>
      <c r="V109" s="238"/>
      <c r="W109" s="4"/>
      <c r="X109" s="4"/>
      <c r="Y109" s="4"/>
      <c r="Z109" s="4"/>
    </row>
    <row r="110" spans="1:26" ht="30" customHeight="1" x14ac:dyDescent="0.2">
      <c r="A110" s="4"/>
      <c r="B110" s="414" t="str">
        <f>'TEAM NAMES &amp; EVENTS'!$F$17</f>
        <v>F</v>
      </c>
      <c r="C110" s="416" t="str">
        <f>'TEAM NAMES &amp; EVENTS'!$E$17</f>
        <v xml:space="preserve">Plympton St Maurice </v>
      </c>
      <c r="D110" s="234" t="s">
        <v>148</v>
      </c>
      <c r="E110" s="235"/>
      <c r="F110" s="235"/>
      <c r="G110" s="235"/>
      <c r="H110" s="235"/>
      <c r="I110" s="235"/>
      <c r="J110" s="237"/>
      <c r="K110" s="247"/>
      <c r="L110" s="4"/>
      <c r="M110" s="414" t="str">
        <f>'TEAM NAMES &amp; EVENTS'!$F$25</f>
        <v>N</v>
      </c>
      <c r="N110" s="416">
        <f>'TEAM NAMES &amp; EVENTS'!$E$25</f>
        <v>0</v>
      </c>
      <c r="O110" s="234" t="s">
        <v>148</v>
      </c>
      <c r="P110" s="235"/>
      <c r="Q110" s="235"/>
      <c r="R110" s="235"/>
      <c r="S110" s="235"/>
      <c r="T110" s="235"/>
      <c r="U110" s="237"/>
      <c r="V110" s="247"/>
      <c r="W110" s="4"/>
      <c r="X110" s="4"/>
      <c r="Y110" s="4"/>
      <c r="Z110" s="4"/>
    </row>
    <row r="111" spans="1:26" ht="30" customHeight="1" x14ac:dyDescent="0.2">
      <c r="A111" s="4"/>
      <c r="B111" s="411"/>
      <c r="C111" s="353"/>
      <c r="D111" s="239" t="s">
        <v>149</v>
      </c>
      <c r="E111" s="240"/>
      <c r="F111" s="240"/>
      <c r="G111" s="240"/>
      <c r="H111" s="240"/>
      <c r="I111" s="242"/>
      <c r="J111" s="243"/>
      <c r="K111" s="238"/>
      <c r="L111" s="4"/>
      <c r="M111" s="411"/>
      <c r="N111" s="353"/>
      <c r="O111" s="239" t="s">
        <v>149</v>
      </c>
      <c r="P111" s="240"/>
      <c r="Q111" s="240"/>
      <c r="R111" s="240"/>
      <c r="S111" s="240"/>
      <c r="T111" s="242"/>
      <c r="U111" s="243"/>
      <c r="V111" s="238"/>
      <c r="W111" s="4"/>
      <c r="X111" s="4"/>
      <c r="Y111" s="4"/>
      <c r="Z111" s="4"/>
    </row>
    <row r="112" spans="1:26" ht="30" customHeight="1" x14ac:dyDescent="0.2">
      <c r="A112" s="4"/>
      <c r="B112" s="415"/>
      <c r="C112" s="417"/>
      <c r="D112" s="244" t="s">
        <v>150</v>
      </c>
      <c r="E112" s="245"/>
      <c r="F112" s="245"/>
      <c r="G112" s="245"/>
      <c r="H112" s="245"/>
      <c r="I112" s="242"/>
      <c r="J112" s="243"/>
      <c r="K112" s="238"/>
      <c r="L112" s="4"/>
      <c r="M112" s="415"/>
      <c r="N112" s="417"/>
      <c r="O112" s="244" t="s">
        <v>150</v>
      </c>
      <c r="P112" s="245"/>
      <c r="Q112" s="245"/>
      <c r="R112" s="245"/>
      <c r="S112" s="245"/>
      <c r="T112" s="242"/>
      <c r="U112" s="243"/>
      <c r="V112" s="238"/>
      <c r="W112" s="4"/>
      <c r="X112" s="4"/>
      <c r="Y112" s="4"/>
      <c r="Z112" s="4"/>
    </row>
    <row r="113" spans="1:26" ht="30" customHeight="1" x14ac:dyDescent="0.2">
      <c r="A113" s="4"/>
      <c r="B113" s="414" t="str">
        <f>'TEAM NAMES &amp; EVENTS'!$F$18</f>
        <v xml:space="preserve">G </v>
      </c>
      <c r="C113" s="416" t="str">
        <f>'TEAM NAMES &amp; EVENTS'!$E$18</f>
        <v>Compton</v>
      </c>
      <c r="D113" s="234" t="s">
        <v>148</v>
      </c>
      <c r="E113" s="235"/>
      <c r="F113" s="235"/>
      <c r="G113" s="235"/>
      <c r="H113" s="235"/>
      <c r="I113" s="235"/>
      <c r="J113" s="237"/>
      <c r="K113" s="247"/>
      <c r="L113" s="4"/>
      <c r="M113" s="414" t="str">
        <f>'TEAM NAMES &amp; EVENTS'!$F$26</f>
        <v>O</v>
      </c>
      <c r="N113" s="416">
        <f>'TEAM NAMES &amp; EVENTS'!$E$26</f>
        <v>0</v>
      </c>
      <c r="O113" s="234" t="s">
        <v>148</v>
      </c>
      <c r="P113" s="235"/>
      <c r="Q113" s="235"/>
      <c r="R113" s="235"/>
      <c r="S113" s="235"/>
      <c r="T113" s="235"/>
      <c r="U113" s="237"/>
      <c r="V113" s="247"/>
      <c r="W113" s="4"/>
      <c r="X113" s="4"/>
      <c r="Y113" s="4"/>
      <c r="Z113" s="4"/>
    </row>
    <row r="114" spans="1:26" ht="30" customHeight="1" x14ac:dyDescent="0.2">
      <c r="A114" s="4"/>
      <c r="B114" s="411"/>
      <c r="C114" s="353"/>
      <c r="D114" s="239" t="s">
        <v>149</v>
      </c>
      <c r="E114" s="240"/>
      <c r="F114" s="240"/>
      <c r="G114" s="240"/>
      <c r="H114" s="240"/>
      <c r="I114" s="242"/>
      <c r="J114" s="243"/>
      <c r="K114" s="238"/>
      <c r="L114" s="4"/>
      <c r="M114" s="411"/>
      <c r="N114" s="353"/>
      <c r="O114" s="239" t="s">
        <v>149</v>
      </c>
      <c r="P114" s="240"/>
      <c r="Q114" s="240"/>
      <c r="R114" s="240"/>
      <c r="S114" s="240"/>
      <c r="T114" s="242"/>
      <c r="U114" s="243"/>
      <c r="V114" s="238"/>
      <c r="W114" s="4"/>
      <c r="X114" s="4"/>
      <c r="Y114" s="4"/>
      <c r="Z114" s="4"/>
    </row>
    <row r="115" spans="1:26" ht="30" customHeight="1" x14ac:dyDescent="0.2">
      <c r="A115" s="4"/>
      <c r="B115" s="415"/>
      <c r="C115" s="417"/>
      <c r="D115" s="244" t="s">
        <v>150</v>
      </c>
      <c r="E115" s="245"/>
      <c r="F115" s="245"/>
      <c r="G115" s="245"/>
      <c r="H115" s="245"/>
      <c r="I115" s="242"/>
      <c r="J115" s="243"/>
      <c r="K115" s="238"/>
      <c r="L115" s="4"/>
      <c r="M115" s="415"/>
      <c r="N115" s="417"/>
      <c r="O115" s="244" t="s">
        <v>150</v>
      </c>
      <c r="P115" s="245"/>
      <c r="Q115" s="245"/>
      <c r="R115" s="245"/>
      <c r="S115" s="245"/>
      <c r="T115" s="242"/>
      <c r="U115" s="243"/>
      <c r="V115" s="238"/>
      <c r="W115" s="4"/>
      <c r="X115" s="4"/>
      <c r="Y115" s="4"/>
      <c r="Z115" s="4"/>
    </row>
    <row r="116" spans="1:26" ht="30" customHeight="1" x14ac:dyDescent="0.2">
      <c r="A116" s="4"/>
      <c r="B116" s="414" t="str">
        <f>'TEAM NAMES &amp; EVENTS'!$F$19</f>
        <v>H</v>
      </c>
      <c r="C116" s="416" t="str">
        <f>'TEAM NAMES &amp; EVENTS'!$E$19</f>
        <v>Salsibury Road</v>
      </c>
      <c r="D116" s="234" t="s">
        <v>148</v>
      </c>
      <c r="E116" s="235"/>
      <c r="F116" s="235"/>
      <c r="G116" s="235"/>
      <c r="H116" s="235"/>
      <c r="I116" s="235"/>
      <c r="J116" s="237"/>
      <c r="K116" s="247"/>
      <c r="L116" s="4"/>
      <c r="M116" s="414" t="str">
        <f>'TEAM NAMES &amp; EVENTS'!$F$27</f>
        <v>P</v>
      </c>
      <c r="N116" s="416">
        <f>'TEAM NAMES &amp; EVENTS'!$E$27</f>
        <v>0</v>
      </c>
      <c r="O116" s="234" t="s">
        <v>148</v>
      </c>
      <c r="P116" s="235"/>
      <c r="Q116" s="235"/>
      <c r="R116" s="235"/>
      <c r="S116" s="235"/>
      <c r="T116" s="235"/>
      <c r="U116" s="237"/>
      <c r="V116" s="247"/>
      <c r="W116" s="4"/>
      <c r="X116" s="4"/>
      <c r="Y116" s="4"/>
      <c r="Z116" s="4"/>
    </row>
    <row r="117" spans="1:26" ht="30" customHeight="1" x14ac:dyDescent="0.2">
      <c r="A117" s="4"/>
      <c r="B117" s="411"/>
      <c r="C117" s="353"/>
      <c r="D117" s="239" t="s">
        <v>149</v>
      </c>
      <c r="E117" s="240"/>
      <c r="F117" s="240"/>
      <c r="G117" s="240"/>
      <c r="H117" s="240"/>
      <c r="I117" s="242"/>
      <c r="J117" s="243"/>
      <c r="K117" s="238"/>
      <c r="L117" s="4"/>
      <c r="M117" s="411"/>
      <c r="N117" s="353"/>
      <c r="O117" s="239" t="s">
        <v>149</v>
      </c>
      <c r="P117" s="240"/>
      <c r="Q117" s="240"/>
      <c r="R117" s="240"/>
      <c r="S117" s="240"/>
      <c r="T117" s="242"/>
      <c r="U117" s="243"/>
      <c r="V117" s="238"/>
      <c r="W117" s="4"/>
      <c r="X117" s="4"/>
      <c r="Y117" s="4"/>
      <c r="Z117" s="4"/>
    </row>
    <row r="118" spans="1:26" ht="30" customHeight="1" x14ac:dyDescent="0.2">
      <c r="A118" s="4"/>
      <c r="B118" s="415"/>
      <c r="C118" s="417"/>
      <c r="D118" s="244" t="s">
        <v>150</v>
      </c>
      <c r="E118" s="245"/>
      <c r="F118" s="245"/>
      <c r="G118" s="245"/>
      <c r="H118" s="245"/>
      <c r="I118" s="248"/>
      <c r="J118" s="249"/>
      <c r="K118" s="250"/>
      <c r="L118" s="4"/>
      <c r="M118" s="415"/>
      <c r="N118" s="417"/>
      <c r="O118" s="244" t="s">
        <v>150</v>
      </c>
      <c r="P118" s="245"/>
      <c r="Q118" s="245"/>
      <c r="R118" s="245"/>
      <c r="S118" s="245"/>
      <c r="T118" s="248"/>
      <c r="U118" s="249"/>
      <c r="V118" s="250"/>
      <c r="W118" s="4"/>
      <c r="X118" s="4"/>
      <c r="Y118" s="4"/>
      <c r="Z118" s="4"/>
    </row>
    <row r="119" spans="1:26" ht="12.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2.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27" customHeight="1" x14ac:dyDescent="0.35">
      <c r="A121" s="4"/>
      <c r="B121" s="231" t="s">
        <v>154</v>
      </c>
      <c r="C121" s="231"/>
      <c r="D121" s="4"/>
      <c r="E121" s="4"/>
      <c r="F121" s="4"/>
      <c r="G121" s="4"/>
      <c r="H121" s="4"/>
      <c r="I121" s="4"/>
      <c r="J121" s="4"/>
      <c r="K121" s="4"/>
      <c r="L121" s="4"/>
      <c r="M121" s="231" t="s">
        <v>154</v>
      </c>
      <c r="N121" s="231"/>
      <c r="O121" s="4"/>
      <c r="P121" s="4"/>
      <c r="Q121" s="4"/>
      <c r="R121" s="4"/>
      <c r="S121" s="4"/>
      <c r="T121" s="4"/>
      <c r="U121" s="4"/>
      <c r="V121" s="4"/>
      <c r="W121" s="4"/>
      <c r="X121" s="4"/>
      <c r="Y121" s="4"/>
      <c r="Z121" s="4"/>
    </row>
    <row r="122" spans="1:26" ht="13.5" customHeight="1" x14ac:dyDescent="0.2">
      <c r="A122" s="4"/>
      <c r="B122" s="232"/>
      <c r="C122" s="232"/>
      <c r="D122" s="232"/>
      <c r="E122" s="232"/>
      <c r="F122" s="232"/>
      <c r="G122" s="232"/>
      <c r="H122" s="232"/>
      <c r="I122" s="232"/>
      <c r="J122" s="232"/>
      <c r="K122" s="232"/>
      <c r="L122" s="4"/>
      <c r="M122" s="232"/>
      <c r="N122" s="232"/>
      <c r="O122" s="232"/>
      <c r="P122" s="232"/>
      <c r="Q122" s="232"/>
      <c r="R122" s="232"/>
      <c r="S122" s="232"/>
      <c r="T122" s="232"/>
      <c r="U122" s="232"/>
      <c r="V122" s="232"/>
      <c r="W122" s="4"/>
      <c r="X122" s="4"/>
      <c r="Y122" s="4"/>
      <c r="Z122" s="4"/>
    </row>
    <row r="123" spans="1:26" ht="30" customHeight="1" x14ac:dyDescent="0.2">
      <c r="A123" s="4"/>
      <c r="B123" s="418" t="s">
        <v>106</v>
      </c>
      <c r="C123" s="419" t="s">
        <v>107</v>
      </c>
      <c r="D123" s="420" t="s">
        <v>144</v>
      </c>
      <c r="E123" s="421" t="s">
        <v>145</v>
      </c>
      <c r="F123" s="422"/>
      <c r="G123" s="423"/>
      <c r="H123" s="424" t="s">
        <v>146</v>
      </c>
      <c r="I123" s="424" t="s">
        <v>147</v>
      </c>
      <c r="J123" s="425" t="s">
        <v>33</v>
      </c>
      <c r="K123" s="426" t="s">
        <v>34</v>
      </c>
      <c r="L123" s="4"/>
      <c r="M123" s="418" t="s">
        <v>106</v>
      </c>
      <c r="N123" s="419" t="s">
        <v>107</v>
      </c>
      <c r="O123" s="420" t="s">
        <v>144</v>
      </c>
      <c r="P123" s="421" t="s">
        <v>145</v>
      </c>
      <c r="Q123" s="422"/>
      <c r="R123" s="423"/>
      <c r="S123" s="424" t="s">
        <v>146</v>
      </c>
      <c r="T123" s="424" t="s">
        <v>147</v>
      </c>
      <c r="U123" s="425" t="s">
        <v>33</v>
      </c>
      <c r="V123" s="426" t="s">
        <v>34</v>
      </c>
      <c r="W123" s="4"/>
      <c r="X123" s="4"/>
      <c r="Y123" s="4"/>
      <c r="Z123" s="4"/>
    </row>
    <row r="124" spans="1:26" ht="30" customHeight="1" x14ac:dyDescent="0.2">
      <c r="A124" s="4"/>
      <c r="B124" s="415"/>
      <c r="C124" s="417"/>
      <c r="D124" s="378"/>
      <c r="E124" s="233">
        <v>1</v>
      </c>
      <c r="F124" s="233">
        <v>2</v>
      </c>
      <c r="G124" s="233">
        <v>3</v>
      </c>
      <c r="H124" s="378"/>
      <c r="I124" s="378"/>
      <c r="J124" s="395"/>
      <c r="K124" s="427"/>
      <c r="L124" s="4"/>
      <c r="M124" s="415"/>
      <c r="N124" s="417"/>
      <c r="O124" s="378"/>
      <c r="P124" s="233">
        <v>1</v>
      </c>
      <c r="Q124" s="233">
        <v>2</v>
      </c>
      <c r="R124" s="233">
        <v>3</v>
      </c>
      <c r="S124" s="378"/>
      <c r="T124" s="378"/>
      <c r="U124" s="395"/>
      <c r="V124" s="427"/>
      <c r="W124" s="4"/>
      <c r="X124" s="4"/>
      <c r="Y124" s="4"/>
      <c r="Z124" s="4"/>
    </row>
    <row r="125" spans="1:26" ht="30" customHeight="1" x14ac:dyDescent="0.2">
      <c r="A125" s="4"/>
      <c r="B125" s="414" t="str">
        <f>'TEAM NAMES &amp; EVENTS'!$F$12</f>
        <v>A</v>
      </c>
      <c r="C125" s="416" t="str">
        <f>'TEAM NAMES &amp; EVENTS'!$E$12</f>
        <v>Bickleigh Down</v>
      </c>
      <c r="D125" s="234" t="s">
        <v>148</v>
      </c>
      <c r="E125" s="235"/>
      <c r="F125" s="235"/>
      <c r="G125" s="235"/>
      <c r="H125" s="235"/>
      <c r="I125" s="235"/>
      <c r="J125" s="237"/>
      <c r="K125" s="238"/>
      <c r="L125" s="4"/>
      <c r="M125" s="414">
        <f>'TEAM NAMES &amp; EVENTS'!$F$20</f>
        <v>0</v>
      </c>
      <c r="N125" s="416">
        <f>'TEAM NAMES &amp; EVENTS'!$E$20</f>
        <v>0</v>
      </c>
      <c r="O125" s="234" t="s">
        <v>148</v>
      </c>
      <c r="P125" s="235"/>
      <c r="Q125" s="235"/>
      <c r="R125" s="235"/>
      <c r="S125" s="235"/>
      <c r="T125" s="235"/>
      <c r="U125" s="237"/>
      <c r="V125" s="238"/>
      <c r="W125" s="4"/>
      <c r="X125" s="4"/>
      <c r="Y125" s="4"/>
      <c r="Z125" s="4"/>
    </row>
    <row r="126" spans="1:26" ht="30" customHeight="1" x14ac:dyDescent="0.2">
      <c r="A126" s="4"/>
      <c r="B126" s="411"/>
      <c r="C126" s="353"/>
      <c r="D126" s="239" t="s">
        <v>149</v>
      </c>
      <c r="E126" s="240"/>
      <c r="F126" s="240"/>
      <c r="G126" s="240"/>
      <c r="H126" s="240"/>
      <c r="I126" s="242"/>
      <c r="J126" s="243"/>
      <c r="K126" s="238"/>
      <c r="L126" s="4"/>
      <c r="M126" s="411"/>
      <c r="N126" s="353"/>
      <c r="O126" s="239" t="s">
        <v>149</v>
      </c>
      <c r="P126" s="240"/>
      <c r="Q126" s="240"/>
      <c r="R126" s="240"/>
      <c r="S126" s="240"/>
      <c r="T126" s="242"/>
      <c r="U126" s="243"/>
      <c r="V126" s="238"/>
      <c r="W126" s="4"/>
      <c r="X126" s="4"/>
      <c r="Y126" s="4"/>
      <c r="Z126" s="4"/>
    </row>
    <row r="127" spans="1:26" ht="30" customHeight="1" x14ac:dyDescent="0.2">
      <c r="A127" s="4"/>
      <c r="B127" s="415"/>
      <c r="C127" s="417"/>
      <c r="D127" s="244" t="s">
        <v>150</v>
      </c>
      <c r="E127" s="245"/>
      <c r="F127" s="245"/>
      <c r="G127" s="245"/>
      <c r="H127" s="245"/>
      <c r="I127" s="242"/>
      <c r="J127" s="243"/>
      <c r="K127" s="238"/>
      <c r="L127" s="4"/>
      <c r="M127" s="415"/>
      <c r="N127" s="417"/>
      <c r="O127" s="244" t="s">
        <v>150</v>
      </c>
      <c r="P127" s="245"/>
      <c r="Q127" s="245"/>
      <c r="R127" s="245"/>
      <c r="S127" s="245"/>
      <c r="T127" s="242"/>
      <c r="U127" s="243"/>
      <c r="V127" s="238"/>
      <c r="W127" s="4"/>
      <c r="X127" s="4"/>
      <c r="Y127" s="4"/>
      <c r="Z127" s="4"/>
    </row>
    <row r="128" spans="1:26" ht="30" customHeight="1" x14ac:dyDescent="0.2">
      <c r="A128" s="4"/>
      <c r="B128" s="414" t="str">
        <f>'TEAM NAMES &amp; EVENTS'!$F$13</f>
        <v>B</v>
      </c>
      <c r="C128" s="416" t="str">
        <f>'TEAM NAMES &amp; EVENTS'!$E$13</f>
        <v>Holy Cross</v>
      </c>
      <c r="D128" s="234" t="s">
        <v>148</v>
      </c>
      <c r="E128" s="235"/>
      <c r="F128" s="235"/>
      <c r="G128" s="235"/>
      <c r="H128" s="235"/>
      <c r="I128" s="235"/>
      <c r="J128" s="237"/>
      <c r="K128" s="247"/>
      <c r="L128" s="4"/>
      <c r="M128" s="414" t="str">
        <f>'TEAM NAMES &amp; EVENTS'!$F$21</f>
        <v>J</v>
      </c>
      <c r="N128" s="416">
        <f>'TEAM NAMES &amp; EVENTS'!$E$21</f>
        <v>0</v>
      </c>
      <c r="O128" s="234" t="s">
        <v>148</v>
      </c>
      <c r="P128" s="235"/>
      <c r="Q128" s="235"/>
      <c r="R128" s="235"/>
      <c r="S128" s="235"/>
      <c r="T128" s="235"/>
      <c r="U128" s="237"/>
      <c r="V128" s="247"/>
      <c r="W128" s="4"/>
      <c r="X128" s="4"/>
      <c r="Y128" s="4"/>
      <c r="Z128" s="4"/>
    </row>
    <row r="129" spans="1:26" ht="30" customHeight="1" x14ac:dyDescent="0.2">
      <c r="A129" s="4"/>
      <c r="B129" s="411"/>
      <c r="C129" s="353"/>
      <c r="D129" s="239" t="s">
        <v>149</v>
      </c>
      <c r="E129" s="240"/>
      <c r="F129" s="240"/>
      <c r="G129" s="240"/>
      <c r="H129" s="240"/>
      <c r="I129" s="242"/>
      <c r="J129" s="243"/>
      <c r="K129" s="238"/>
      <c r="L129" s="4"/>
      <c r="M129" s="411"/>
      <c r="N129" s="353"/>
      <c r="O129" s="239" t="s">
        <v>149</v>
      </c>
      <c r="P129" s="240"/>
      <c r="Q129" s="240"/>
      <c r="R129" s="240"/>
      <c r="S129" s="240"/>
      <c r="T129" s="242"/>
      <c r="U129" s="243"/>
      <c r="V129" s="238"/>
      <c r="W129" s="4"/>
      <c r="X129" s="4"/>
      <c r="Y129" s="4"/>
      <c r="Z129" s="4"/>
    </row>
    <row r="130" spans="1:26" ht="30" customHeight="1" x14ac:dyDescent="0.2">
      <c r="A130" s="4"/>
      <c r="B130" s="415"/>
      <c r="C130" s="417"/>
      <c r="D130" s="244" t="s">
        <v>150</v>
      </c>
      <c r="E130" s="245"/>
      <c r="F130" s="245"/>
      <c r="G130" s="245"/>
      <c r="H130" s="245"/>
      <c r="I130" s="242"/>
      <c r="J130" s="243"/>
      <c r="K130" s="238"/>
      <c r="L130" s="4"/>
      <c r="M130" s="415"/>
      <c r="N130" s="417"/>
      <c r="O130" s="244" t="s">
        <v>150</v>
      </c>
      <c r="P130" s="245"/>
      <c r="Q130" s="245"/>
      <c r="R130" s="245"/>
      <c r="S130" s="245"/>
      <c r="T130" s="242"/>
      <c r="U130" s="243"/>
      <c r="V130" s="238"/>
      <c r="W130" s="4"/>
      <c r="X130" s="4"/>
      <c r="Y130" s="4"/>
      <c r="Z130" s="4"/>
    </row>
    <row r="131" spans="1:26" ht="30" customHeight="1" x14ac:dyDescent="0.2">
      <c r="A131" s="4"/>
      <c r="B131" s="414" t="str">
        <f>'TEAM NAMES &amp; EVENTS'!$F$14</f>
        <v xml:space="preserve">C </v>
      </c>
      <c r="C131" s="416" t="str">
        <f>'TEAM NAMES &amp; EVENTS'!$E$14</f>
        <v xml:space="preserve">Mary Dean's </v>
      </c>
      <c r="D131" s="234" t="s">
        <v>148</v>
      </c>
      <c r="E131" s="235"/>
      <c r="F131" s="235"/>
      <c r="G131" s="235"/>
      <c r="H131" s="235"/>
      <c r="I131" s="235"/>
      <c r="J131" s="237"/>
      <c r="K131" s="247"/>
      <c r="L131" s="4"/>
      <c r="M131" s="414" t="str">
        <f>'TEAM NAMES &amp; EVENTS'!$F$22</f>
        <v>K</v>
      </c>
      <c r="N131" s="416">
        <f>'TEAM NAMES &amp; EVENTS'!$E$22</f>
        <v>0</v>
      </c>
      <c r="O131" s="234" t="s">
        <v>148</v>
      </c>
      <c r="P131" s="235"/>
      <c r="Q131" s="235"/>
      <c r="R131" s="235"/>
      <c r="S131" s="235"/>
      <c r="T131" s="235"/>
      <c r="U131" s="237"/>
      <c r="V131" s="247"/>
      <c r="W131" s="4"/>
      <c r="X131" s="4"/>
      <c r="Y131" s="4"/>
      <c r="Z131" s="4"/>
    </row>
    <row r="132" spans="1:26" ht="30" customHeight="1" x14ac:dyDescent="0.2">
      <c r="A132" s="4"/>
      <c r="B132" s="411"/>
      <c r="C132" s="353"/>
      <c r="D132" s="239" t="s">
        <v>149</v>
      </c>
      <c r="E132" s="240"/>
      <c r="F132" s="240"/>
      <c r="G132" s="240"/>
      <c r="H132" s="240"/>
      <c r="I132" s="242"/>
      <c r="J132" s="243"/>
      <c r="K132" s="238"/>
      <c r="L132" s="4"/>
      <c r="M132" s="411"/>
      <c r="N132" s="353"/>
      <c r="O132" s="239" t="s">
        <v>149</v>
      </c>
      <c r="P132" s="240"/>
      <c r="Q132" s="240"/>
      <c r="R132" s="240"/>
      <c r="S132" s="240"/>
      <c r="T132" s="242"/>
      <c r="U132" s="243"/>
      <c r="V132" s="238"/>
      <c r="W132" s="4"/>
      <c r="X132" s="4"/>
      <c r="Y132" s="4"/>
      <c r="Z132" s="4"/>
    </row>
    <row r="133" spans="1:26" ht="30" customHeight="1" x14ac:dyDescent="0.2">
      <c r="A133" s="4"/>
      <c r="B133" s="415"/>
      <c r="C133" s="417"/>
      <c r="D133" s="244" t="s">
        <v>150</v>
      </c>
      <c r="E133" s="245"/>
      <c r="F133" s="245"/>
      <c r="G133" s="245"/>
      <c r="H133" s="245"/>
      <c r="I133" s="242"/>
      <c r="J133" s="243"/>
      <c r="K133" s="238"/>
      <c r="L133" s="4"/>
      <c r="M133" s="415"/>
      <c r="N133" s="417"/>
      <c r="O133" s="244" t="s">
        <v>150</v>
      </c>
      <c r="P133" s="245"/>
      <c r="Q133" s="245"/>
      <c r="R133" s="245"/>
      <c r="S133" s="245"/>
      <c r="T133" s="242"/>
      <c r="U133" s="243"/>
      <c r="V133" s="238"/>
      <c r="W133" s="4"/>
      <c r="X133" s="4"/>
      <c r="Y133" s="4"/>
      <c r="Z133" s="4"/>
    </row>
    <row r="134" spans="1:26" ht="30" customHeight="1" x14ac:dyDescent="0.2">
      <c r="A134" s="4"/>
      <c r="B134" s="414" t="str">
        <f>'TEAM NAMES &amp; EVENTS'!$F$15</f>
        <v xml:space="preserve">D </v>
      </c>
      <c r="C134" s="416" t="str">
        <f>'TEAM NAMES &amp; EVENTS'!$E$15</f>
        <v>Elburton</v>
      </c>
      <c r="D134" s="234" t="s">
        <v>148</v>
      </c>
      <c r="E134" s="235"/>
      <c r="F134" s="235"/>
      <c r="G134" s="235"/>
      <c r="H134" s="235"/>
      <c r="I134" s="235"/>
      <c r="J134" s="237"/>
      <c r="K134" s="247"/>
      <c r="L134" s="4"/>
      <c r="M134" s="414" t="str">
        <f>'TEAM NAMES &amp; EVENTS'!$F$23</f>
        <v>L</v>
      </c>
      <c r="N134" s="416">
        <f>'TEAM NAMES &amp; EVENTS'!$E$23</f>
        <v>0</v>
      </c>
      <c r="O134" s="234" t="s">
        <v>148</v>
      </c>
      <c r="P134" s="235"/>
      <c r="Q134" s="235"/>
      <c r="R134" s="235"/>
      <c r="S134" s="235"/>
      <c r="T134" s="235"/>
      <c r="U134" s="237"/>
      <c r="V134" s="247"/>
      <c r="W134" s="4"/>
      <c r="X134" s="4"/>
      <c r="Y134" s="4"/>
      <c r="Z134" s="4"/>
    </row>
    <row r="135" spans="1:26" ht="30" customHeight="1" x14ac:dyDescent="0.2">
      <c r="A135" s="4"/>
      <c r="B135" s="411"/>
      <c r="C135" s="353"/>
      <c r="D135" s="239" t="s">
        <v>149</v>
      </c>
      <c r="E135" s="240"/>
      <c r="F135" s="240"/>
      <c r="G135" s="240"/>
      <c r="H135" s="240"/>
      <c r="I135" s="242"/>
      <c r="J135" s="243"/>
      <c r="K135" s="238"/>
      <c r="L135" s="4"/>
      <c r="M135" s="411"/>
      <c r="N135" s="353"/>
      <c r="O135" s="239" t="s">
        <v>149</v>
      </c>
      <c r="P135" s="240"/>
      <c r="Q135" s="240"/>
      <c r="R135" s="240"/>
      <c r="S135" s="240"/>
      <c r="T135" s="242"/>
      <c r="U135" s="243"/>
      <c r="V135" s="238"/>
      <c r="W135" s="4"/>
      <c r="X135" s="4"/>
      <c r="Y135" s="4"/>
      <c r="Z135" s="4"/>
    </row>
    <row r="136" spans="1:26" ht="30" customHeight="1" x14ac:dyDescent="0.2">
      <c r="A136" s="4"/>
      <c r="B136" s="415"/>
      <c r="C136" s="417"/>
      <c r="D136" s="244" t="s">
        <v>150</v>
      </c>
      <c r="E136" s="245"/>
      <c r="F136" s="245"/>
      <c r="G136" s="245"/>
      <c r="H136" s="245"/>
      <c r="I136" s="242"/>
      <c r="J136" s="243"/>
      <c r="K136" s="238"/>
      <c r="L136" s="4"/>
      <c r="M136" s="415"/>
      <c r="N136" s="417"/>
      <c r="O136" s="244" t="s">
        <v>150</v>
      </c>
      <c r="P136" s="245"/>
      <c r="Q136" s="245"/>
      <c r="R136" s="245"/>
      <c r="S136" s="245"/>
      <c r="T136" s="242"/>
      <c r="U136" s="243"/>
      <c r="V136" s="238"/>
      <c r="W136" s="4"/>
      <c r="X136" s="4"/>
      <c r="Y136" s="4"/>
      <c r="Z136" s="4"/>
    </row>
    <row r="137" spans="1:26" ht="30" customHeight="1" x14ac:dyDescent="0.2">
      <c r="A137" s="4"/>
      <c r="B137" s="414" t="str">
        <f>'TEAM NAMES &amp; EVENTS'!$F$16</f>
        <v>E</v>
      </c>
      <c r="C137" s="416" t="str">
        <f>'TEAM NAMES &amp; EVENTS'!$E$16</f>
        <v xml:space="preserve">Montpelier </v>
      </c>
      <c r="D137" s="234" t="s">
        <v>148</v>
      </c>
      <c r="E137" s="235"/>
      <c r="F137" s="235"/>
      <c r="G137" s="235"/>
      <c r="H137" s="235"/>
      <c r="I137" s="235"/>
      <c r="J137" s="237"/>
      <c r="K137" s="247"/>
      <c r="L137" s="4"/>
      <c r="M137" s="414" t="str">
        <f>'TEAM NAMES &amp; EVENTS'!$F$24</f>
        <v>M</v>
      </c>
      <c r="N137" s="416">
        <f>'TEAM NAMES &amp; EVENTS'!$E$24</f>
        <v>0</v>
      </c>
      <c r="O137" s="234" t="s">
        <v>148</v>
      </c>
      <c r="P137" s="235"/>
      <c r="Q137" s="235"/>
      <c r="R137" s="235"/>
      <c r="S137" s="235"/>
      <c r="T137" s="235"/>
      <c r="U137" s="237"/>
      <c r="V137" s="247"/>
      <c r="W137" s="4"/>
      <c r="X137" s="4"/>
      <c r="Y137" s="4"/>
      <c r="Z137" s="4"/>
    </row>
    <row r="138" spans="1:26" ht="30" customHeight="1" x14ac:dyDescent="0.2">
      <c r="A138" s="4"/>
      <c r="B138" s="411"/>
      <c r="C138" s="353"/>
      <c r="D138" s="239" t="s">
        <v>149</v>
      </c>
      <c r="E138" s="240"/>
      <c r="F138" s="240"/>
      <c r="G138" s="240"/>
      <c r="H138" s="240"/>
      <c r="I138" s="242"/>
      <c r="J138" s="243"/>
      <c r="K138" s="238"/>
      <c r="L138" s="4"/>
      <c r="M138" s="411"/>
      <c r="N138" s="353"/>
      <c r="O138" s="239" t="s">
        <v>149</v>
      </c>
      <c r="P138" s="240"/>
      <c r="Q138" s="240"/>
      <c r="R138" s="240"/>
      <c r="S138" s="240"/>
      <c r="T138" s="242"/>
      <c r="U138" s="243"/>
      <c r="V138" s="238"/>
      <c r="W138" s="4"/>
      <c r="X138" s="4"/>
      <c r="Y138" s="4"/>
      <c r="Z138" s="4"/>
    </row>
    <row r="139" spans="1:26" ht="30" customHeight="1" x14ac:dyDescent="0.2">
      <c r="A139" s="4"/>
      <c r="B139" s="415"/>
      <c r="C139" s="417"/>
      <c r="D139" s="244" t="s">
        <v>150</v>
      </c>
      <c r="E139" s="245"/>
      <c r="F139" s="245"/>
      <c r="G139" s="245"/>
      <c r="H139" s="245"/>
      <c r="I139" s="242"/>
      <c r="J139" s="243"/>
      <c r="K139" s="238"/>
      <c r="L139" s="4"/>
      <c r="M139" s="415"/>
      <c r="N139" s="417"/>
      <c r="O139" s="244" t="s">
        <v>150</v>
      </c>
      <c r="P139" s="245"/>
      <c r="Q139" s="245"/>
      <c r="R139" s="245"/>
      <c r="S139" s="245"/>
      <c r="T139" s="242"/>
      <c r="U139" s="243"/>
      <c r="V139" s="238"/>
      <c r="W139" s="4"/>
      <c r="X139" s="4"/>
      <c r="Y139" s="4"/>
      <c r="Z139" s="4"/>
    </row>
    <row r="140" spans="1:26" ht="30" customHeight="1" x14ac:dyDescent="0.2">
      <c r="A140" s="4"/>
      <c r="B140" s="414" t="str">
        <f>'TEAM NAMES &amp; EVENTS'!$F$17</f>
        <v>F</v>
      </c>
      <c r="C140" s="416" t="str">
        <f>'TEAM NAMES &amp; EVENTS'!$E$17</f>
        <v xml:space="preserve">Plympton St Maurice </v>
      </c>
      <c r="D140" s="234" t="s">
        <v>148</v>
      </c>
      <c r="E140" s="235"/>
      <c r="F140" s="235"/>
      <c r="G140" s="235"/>
      <c r="H140" s="235"/>
      <c r="I140" s="235"/>
      <c r="J140" s="237"/>
      <c r="K140" s="247"/>
      <c r="L140" s="4"/>
      <c r="M140" s="414" t="str">
        <f>'TEAM NAMES &amp; EVENTS'!$F$25</f>
        <v>N</v>
      </c>
      <c r="N140" s="416">
        <f>'TEAM NAMES &amp; EVENTS'!$E$25</f>
        <v>0</v>
      </c>
      <c r="O140" s="234" t="s">
        <v>148</v>
      </c>
      <c r="P140" s="235"/>
      <c r="Q140" s="235"/>
      <c r="R140" s="235"/>
      <c r="S140" s="235"/>
      <c r="T140" s="235"/>
      <c r="U140" s="237"/>
      <c r="V140" s="247"/>
      <c r="W140" s="4"/>
      <c r="X140" s="4"/>
      <c r="Y140" s="4"/>
      <c r="Z140" s="4"/>
    </row>
    <row r="141" spans="1:26" ht="30" customHeight="1" x14ac:dyDescent="0.2">
      <c r="A141" s="4"/>
      <c r="B141" s="411"/>
      <c r="C141" s="353"/>
      <c r="D141" s="239" t="s">
        <v>149</v>
      </c>
      <c r="E141" s="240"/>
      <c r="F141" s="240"/>
      <c r="G141" s="240"/>
      <c r="H141" s="240"/>
      <c r="I141" s="242"/>
      <c r="J141" s="243"/>
      <c r="K141" s="238"/>
      <c r="L141" s="4"/>
      <c r="M141" s="411"/>
      <c r="N141" s="353"/>
      <c r="O141" s="239" t="s">
        <v>149</v>
      </c>
      <c r="P141" s="240"/>
      <c r="Q141" s="240"/>
      <c r="R141" s="240"/>
      <c r="S141" s="240"/>
      <c r="T141" s="242"/>
      <c r="U141" s="243"/>
      <c r="V141" s="238"/>
      <c r="W141" s="4"/>
      <c r="X141" s="4"/>
      <c r="Y141" s="4"/>
      <c r="Z141" s="4"/>
    </row>
    <row r="142" spans="1:26" ht="30" customHeight="1" x14ac:dyDescent="0.2">
      <c r="A142" s="4"/>
      <c r="B142" s="415"/>
      <c r="C142" s="417"/>
      <c r="D142" s="244" t="s">
        <v>150</v>
      </c>
      <c r="E142" s="245"/>
      <c r="F142" s="245"/>
      <c r="G142" s="245"/>
      <c r="H142" s="245"/>
      <c r="I142" s="242"/>
      <c r="J142" s="243"/>
      <c r="K142" s="238"/>
      <c r="L142" s="4"/>
      <c r="M142" s="415"/>
      <c r="N142" s="417"/>
      <c r="O142" s="244" t="s">
        <v>150</v>
      </c>
      <c r="P142" s="245"/>
      <c r="Q142" s="245"/>
      <c r="R142" s="245"/>
      <c r="S142" s="245"/>
      <c r="T142" s="242"/>
      <c r="U142" s="243"/>
      <c r="V142" s="238"/>
      <c r="W142" s="4"/>
      <c r="X142" s="4"/>
      <c r="Y142" s="4"/>
      <c r="Z142" s="4"/>
    </row>
    <row r="143" spans="1:26" ht="30" customHeight="1" x14ac:dyDescent="0.2">
      <c r="A143" s="4"/>
      <c r="B143" s="414" t="str">
        <f>'TEAM NAMES &amp; EVENTS'!$F$18</f>
        <v xml:space="preserve">G </v>
      </c>
      <c r="C143" s="416" t="str">
        <f>'TEAM NAMES &amp; EVENTS'!$E$18</f>
        <v>Compton</v>
      </c>
      <c r="D143" s="234" t="s">
        <v>148</v>
      </c>
      <c r="E143" s="235"/>
      <c r="F143" s="235"/>
      <c r="G143" s="235"/>
      <c r="H143" s="235"/>
      <c r="I143" s="235"/>
      <c r="J143" s="237"/>
      <c r="K143" s="247"/>
      <c r="L143" s="4"/>
      <c r="M143" s="414" t="str">
        <f>'TEAM NAMES &amp; EVENTS'!$F$26</f>
        <v>O</v>
      </c>
      <c r="N143" s="416">
        <f>'TEAM NAMES &amp; EVENTS'!$E$26</f>
        <v>0</v>
      </c>
      <c r="O143" s="234" t="s">
        <v>148</v>
      </c>
      <c r="P143" s="235"/>
      <c r="Q143" s="235"/>
      <c r="R143" s="235"/>
      <c r="S143" s="235"/>
      <c r="T143" s="235"/>
      <c r="U143" s="237"/>
      <c r="V143" s="247"/>
      <c r="W143" s="4"/>
      <c r="X143" s="4"/>
      <c r="Y143" s="4"/>
      <c r="Z143" s="4"/>
    </row>
    <row r="144" spans="1:26" ht="30" customHeight="1" x14ac:dyDescent="0.2">
      <c r="A144" s="4"/>
      <c r="B144" s="411"/>
      <c r="C144" s="353"/>
      <c r="D144" s="239" t="s">
        <v>149</v>
      </c>
      <c r="E144" s="240"/>
      <c r="F144" s="240"/>
      <c r="G144" s="240"/>
      <c r="H144" s="240"/>
      <c r="I144" s="242"/>
      <c r="J144" s="243"/>
      <c r="K144" s="238"/>
      <c r="L144" s="4"/>
      <c r="M144" s="411"/>
      <c r="N144" s="353"/>
      <c r="O144" s="239" t="s">
        <v>149</v>
      </c>
      <c r="P144" s="240"/>
      <c r="Q144" s="240"/>
      <c r="R144" s="240"/>
      <c r="S144" s="240"/>
      <c r="T144" s="242"/>
      <c r="U144" s="243"/>
      <c r="V144" s="238"/>
      <c r="W144" s="4"/>
      <c r="X144" s="4"/>
      <c r="Y144" s="4"/>
      <c r="Z144" s="4"/>
    </row>
    <row r="145" spans="1:26" ht="30" customHeight="1" x14ac:dyDescent="0.2">
      <c r="A145" s="4"/>
      <c r="B145" s="415"/>
      <c r="C145" s="417"/>
      <c r="D145" s="244" t="s">
        <v>150</v>
      </c>
      <c r="E145" s="245"/>
      <c r="F145" s="245"/>
      <c r="G145" s="245"/>
      <c r="H145" s="245"/>
      <c r="I145" s="242"/>
      <c r="J145" s="243"/>
      <c r="K145" s="238"/>
      <c r="L145" s="4"/>
      <c r="M145" s="415"/>
      <c r="N145" s="417"/>
      <c r="O145" s="244" t="s">
        <v>150</v>
      </c>
      <c r="P145" s="245"/>
      <c r="Q145" s="245"/>
      <c r="R145" s="245"/>
      <c r="S145" s="245"/>
      <c r="T145" s="242"/>
      <c r="U145" s="243"/>
      <c r="V145" s="238"/>
      <c r="W145" s="4"/>
      <c r="X145" s="4"/>
      <c r="Y145" s="4"/>
      <c r="Z145" s="4"/>
    </row>
    <row r="146" spans="1:26" ht="30" customHeight="1" x14ac:dyDescent="0.2">
      <c r="A146" s="4"/>
      <c r="B146" s="414" t="str">
        <f>'TEAM NAMES &amp; EVENTS'!$F$19</f>
        <v>H</v>
      </c>
      <c r="C146" s="416" t="str">
        <f>'TEAM NAMES &amp; EVENTS'!$E$19</f>
        <v>Salsibury Road</v>
      </c>
      <c r="D146" s="234" t="s">
        <v>148</v>
      </c>
      <c r="E146" s="235"/>
      <c r="F146" s="235"/>
      <c r="G146" s="235"/>
      <c r="H146" s="235"/>
      <c r="I146" s="235"/>
      <c r="J146" s="237"/>
      <c r="K146" s="247"/>
      <c r="L146" s="4"/>
      <c r="M146" s="414" t="str">
        <f>'TEAM NAMES &amp; EVENTS'!$F$27</f>
        <v>P</v>
      </c>
      <c r="N146" s="416">
        <f>'TEAM NAMES &amp; EVENTS'!$E$27</f>
        <v>0</v>
      </c>
      <c r="O146" s="234" t="s">
        <v>148</v>
      </c>
      <c r="P146" s="235"/>
      <c r="Q146" s="235"/>
      <c r="R146" s="235"/>
      <c r="S146" s="235"/>
      <c r="T146" s="235"/>
      <c r="U146" s="237"/>
      <c r="V146" s="247"/>
      <c r="W146" s="4"/>
      <c r="X146" s="4"/>
      <c r="Y146" s="4"/>
      <c r="Z146" s="4"/>
    </row>
    <row r="147" spans="1:26" ht="30" customHeight="1" x14ac:dyDescent="0.2">
      <c r="A147" s="4"/>
      <c r="B147" s="411"/>
      <c r="C147" s="353"/>
      <c r="D147" s="239" t="s">
        <v>149</v>
      </c>
      <c r="E147" s="240"/>
      <c r="F147" s="240"/>
      <c r="G147" s="240"/>
      <c r="H147" s="240"/>
      <c r="I147" s="242"/>
      <c r="J147" s="243"/>
      <c r="K147" s="238"/>
      <c r="L147" s="4"/>
      <c r="M147" s="411"/>
      <c r="N147" s="353"/>
      <c r="O147" s="239" t="s">
        <v>149</v>
      </c>
      <c r="P147" s="240"/>
      <c r="Q147" s="240"/>
      <c r="R147" s="240"/>
      <c r="S147" s="240"/>
      <c r="T147" s="242"/>
      <c r="U147" s="243"/>
      <c r="V147" s="238"/>
      <c r="W147" s="4"/>
      <c r="X147" s="4"/>
      <c r="Y147" s="4"/>
      <c r="Z147" s="4"/>
    </row>
    <row r="148" spans="1:26" ht="30" customHeight="1" x14ac:dyDescent="0.2">
      <c r="A148" s="4"/>
      <c r="B148" s="415"/>
      <c r="C148" s="417"/>
      <c r="D148" s="244" t="s">
        <v>150</v>
      </c>
      <c r="E148" s="245"/>
      <c r="F148" s="245"/>
      <c r="G148" s="245"/>
      <c r="H148" s="245"/>
      <c r="I148" s="248"/>
      <c r="J148" s="249"/>
      <c r="K148" s="250"/>
      <c r="L148" s="4"/>
      <c r="M148" s="415"/>
      <c r="N148" s="417"/>
      <c r="O148" s="244" t="s">
        <v>150</v>
      </c>
      <c r="P148" s="245"/>
      <c r="Q148" s="245"/>
      <c r="R148" s="245"/>
      <c r="S148" s="245"/>
      <c r="T148" s="248"/>
      <c r="U148" s="249"/>
      <c r="V148" s="250"/>
      <c r="W148" s="4"/>
      <c r="X148" s="4"/>
      <c r="Y148" s="4"/>
      <c r="Z148" s="4"/>
    </row>
    <row r="149" spans="1:26" ht="12.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2.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27" customHeight="1" x14ac:dyDescent="0.35">
      <c r="A151" s="4"/>
      <c r="B151" s="231" t="s">
        <v>155</v>
      </c>
      <c r="C151" s="231"/>
      <c r="D151" s="4"/>
      <c r="E151" s="4"/>
      <c r="F151" s="4"/>
      <c r="G151" s="4"/>
      <c r="H151" s="4"/>
      <c r="I151" s="4"/>
      <c r="J151" s="4"/>
      <c r="K151" s="4"/>
      <c r="L151" s="4"/>
      <c r="M151" s="231" t="s">
        <v>155</v>
      </c>
      <c r="N151" s="231"/>
      <c r="O151" s="4"/>
      <c r="P151" s="4"/>
      <c r="Q151" s="4"/>
      <c r="R151" s="4"/>
      <c r="S151" s="4"/>
      <c r="T151" s="4"/>
      <c r="U151" s="4"/>
      <c r="V151" s="4"/>
      <c r="W151" s="4"/>
      <c r="X151" s="4"/>
      <c r="Y151" s="4"/>
      <c r="Z151" s="4"/>
    </row>
    <row r="152" spans="1:26" ht="13.5" customHeight="1" x14ac:dyDescent="0.2">
      <c r="A152" s="4"/>
      <c r="B152" s="232"/>
      <c r="C152" s="232"/>
      <c r="D152" s="232"/>
      <c r="E152" s="232"/>
      <c r="F152" s="232"/>
      <c r="G152" s="232"/>
      <c r="H152" s="232"/>
      <c r="I152" s="232"/>
      <c r="J152" s="232"/>
      <c r="K152" s="232"/>
      <c r="L152" s="4"/>
      <c r="M152" s="232"/>
      <c r="N152" s="232"/>
      <c r="O152" s="232"/>
      <c r="P152" s="232"/>
      <c r="Q152" s="232"/>
      <c r="R152" s="232"/>
      <c r="S152" s="232"/>
      <c r="T152" s="232"/>
      <c r="U152" s="232"/>
      <c r="V152" s="232"/>
      <c r="W152" s="4"/>
      <c r="X152" s="4"/>
      <c r="Y152" s="4"/>
      <c r="Z152" s="4"/>
    </row>
    <row r="153" spans="1:26" ht="30" customHeight="1" x14ac:dyDescent="0.2">
      <c r="A153" s="4"/>
      <c r="B153" s="418" t="s">
        <v>106</v>
      </c>
      <c r="C153" s="419" t="s">
        <v>107</v>
      </c>
      <c r="D153" s="420" t="s">
        <v>144</v>
      </c>
      <c r="E153" s="421" t="s">
        <v>145</v>
      </c>
      <c r="F153" s="422"/>
      <c r="G153" s="423"/>
      <c r="H153" s="424" t="s">
        <v>146</v>
      </c>
      <c r="I153" s="424" t="s">
        <v>147</v>
      </c>
      <c r="J153" s="425" t="s">
        <v>33</v>
      </c>
      <c r="K153" s="426" t="s">
        <v>34</v>
      </c>
      <c r="L153" s="4"/>
      <c r="M153" s="418" t="s">
        <v>106</v>
      </c>
      <c r="N153" s="419" t="s">
        <v>107</v>
      </c>
      <c r="O153" s="420" t="s">
        <v>144</v>
      </c>
      <c r="P153" s="421" t="s">
        <v>145</v>
      </c>
      <c r="Q153" s="422"/>
      <c r="R153" s="423"/>
      <c r="S153" s="424" t="s">
        <v>146</v>
      </c>
      <c r="T153" s="424" t="s">
        <v>147</v>
      </c>
      <c r="U153" s="425" t="s">
        <v>33</v>
      </c>
      <c r="V153" s="426" t="s">
        <v>34</v>
      </c>
      <c r="W153" s="4"/>
      <c r="X153" s="4"/>
      <c r="Y153" s="4"/>
      <c r="Z153" s="4"/>
    </row>
    <row r="154" spans="1:26" ht="30" customHeight="1" x14ac:dyDescent="0.2">
      <c r="A154" s="4"/>
      <c r="B154" s="415"/>
      <c r="C154" s="417"/>
      <c r="D154" s="378"/>
      <c r="E154" s="233">
        <v>1</v>
      </c>
      <c r="F154" s="233">
        <v>2</v>
      </c>
      <c r="G154" s="233">
        <v>3</v>
      </c>
      <c r="H154" s="378"/>
      <c r="I154" s="378"/>
      <c r="J154" s="395"/>
      <c r="K154" s="427"/>
      <c r="L154" s="4"/>
      <c r="M154" s="415"/>
      <c r="N154" s="417"/>
      <c r="O154" s="378"/>
      <c r="P154" s="233">
        <v>1</v>
      </c>
      <c r="Q154" s="233">
        <v>2</v>
      </c>
      <c r="R154" s="233">
        <v>3</v>
      </c>
      <c r="S154" s="378"/>
      <c r="T154" s="378"/>
      <c r="U154" s="395"/>
      <c r="V154" s="427"/>
      <c r="W154" s="4"/>
      <c r="X154" s="4"/>
      <c r="Y154" s="4"/>
      <c r="Z154" s="4"/>
    </row>
    <row r="155" spans="1:26" ht="30" customHeight="1" x14ac:dyDescent="0.2">
      <c r="A155" s="4"/>
      <c r="B155" s="414" t="str">
        <f>'TEAM NAMES &amp; EVENTS'!$F$12</f>
        <v>A</v>
      </c>
      <c r="C155" s="416" t="str">
        <f>'TEAM NAMES &amp; EVENTS'!$E$12</f>
        <v>Bickleigh Down</v>
      </c>
      <c r="D155" s="234" t="s">
        <v>148</v>
      </c>
      <c r="E155" s="235"/>
      <c r="F155" s="235"/>
      <c r="G155" s="235"/>
      <c r="H155" s="235"/>
      <c r="I155" s="235"/>
      <c r="J155" s="237"/>
      <c r="K155" s="238"/>
      <c r="L155" s="4"/>
      <c r="M155" s="414">
        <f>'TEAM NAMES &amp; EVENTS'!$F$20</f>
        <v>0</v>
      </c>
      <c r="N155" s="416">
        <f>'TEAM NAMES &amp; EVENTS'!$E$20</f>
        <v>0</v>
      </c>
      <c r="O155" s="234" t="s">
        <v>148</v>
      </c>
      <c r="P155" s="235"/>
      <c r="Q155" s="235"/>
      <c r="R155" s="235"/>
      <c r="S155" s="235"/>
      <c r="T155" s="235"/>
      <c r="U155" s="237"/>
      <c r="V155" s="238"/>
      <c r="W155" s="4"/>
      <c r="X155" s="4"/>
      <c r="Y155" s="4"/>
      <c r="Z155" s="4"/>
    </row>
    <row r="156" spans="1:26" ht="30" customHeight="1" x14ac:dyDescent="0.2">
      <c r="A156" s="4"/>
      <c r="B156" s="411"/>
      <c r="C156" s="353"/>
      <c r="D156" s="239" t="s">
        <v>149</v>
      </c>
      <c r="E156" s="240"/>
      <c r="F156" s="240"/>
      <c r="G156" s="240"/>
      <c r="H156" s="240"/>
      <c r="I156" s="242"/>
      <c r="J156" s="243"/>
      <c r="K156" s="238"/>
      <c r="L156" s="4"/>
      <c r="M156" s="411"/>
      <c r="N156" s="353"/>
      <c r="O156" s="239" t="s">
        <v>149</v>
      </c>
      <c r="P156" s="240"/>
      <c r="Q156" s="240"/>
      <c r="R156" s="240"/>
      <c r="S156" s="240"/>
      <c r="T156" s="242"/>
      <c r="U156" s="243"/>
      <c r="V156" s="238"/>
      <c r="W156" s="4"/>
      <c r="X156" s="4"/>
      <c r="Y156" s="4"/>
      <c r="Z156" s="4"/>
    </row>
    <row r="157" spans="1:26" ht="30" customHeight="1" x14ac:dyDescent="0.2">
      <c r="A157" s="4"/>
      <c r="B157" s="415"/>
      <c r="C157" s="417"/>
      <c r="D157" s="244" t="s">
        <v>150</v>
      </c>
      <c r="E157" s="245"/>
      <c r="F157" s="245"/>
      <c r="G157" s="245"/>
      <c r="H157" s="245"/>
      <c r="I157" s="242"/>
      <c r="J157" s="243"/>
      <c r="K157" s="238"/>
      <c r="L157" s="4"/>
      <c r="M157" s="415"/>
      <c r="N157" s="417"/>
      <c r="O157" s="244" t="s">
        <v>150</v>
      </c>
      <c r="P157" s="245"/>
      <c r="Q157" s="245"/>
      <c r="R157" s="245"/>
      <c r="S157" s="245"/>
      <c r="T157" s="242"/>
      <c r="U157" s="243"/>
      <c r="V157" s="238"/>
      <c r="W157" s="4"/>
      <c r="X157" s="4"/>
      <c r="Y157" s="4"/>
      <c r="Z157" s="4"/>
    </row>
    <row r="158" spans="1:26" ht="30" customHeight="1" x14ac:dyDescent="0.2">
      <c r="A158" s="4"/>
      <c r="B158" s="414" t="str">
        <f>'TEAM NAMES &amp; EVENTS'!$F$13</f>
        <v>B</v>
      </c>
      <c r="C158" s="416" t="str">
        <f>'TEAM NAMES &amp; EVENTS'!$E$13</f>
        <v>Holy Cross</v>
      </c>
      <c r="D158" s="234" t="s">
        <v>148</v>
      </c>
      <c r="E158" s="235"/>
      <c r="F158" s="235"/>
      <c r="G158" s="235"/>
      <c r="H158" s="235"/>
      <c r="I158" s="235"/>
      <c r="J158" s="237"/>
      <c r="K158" s="247"/>
      <c r="L158" s="4"/>
      <c r="M158" s="414" t="str">
        <f>'TEAM NAMES &amp; EVENTS'!$F$21</f>
        <v>J</v>
      </c>
      <c r="N158" s="416">
        <f>'TEAM NAMES &amp; EVENTS'!$E$21</f>
        <v>0</v>
      </c>
      <c r="O158" s="234" t="s">
        <v>148</v>
      </c>
      <c r="P158" s="235"/>
      <c r="Q158" s="235"/>
      <c r="R158" s="235"/>
      <c r="S158" s="235"/>
      <c r="T158" s="235"/>
      <c r="U158" s="237"/>
      <c r="V158" s="247"/>
      <c r="W158" s="4"/>
      <c r="X158" s="4"/>
      <c r="Y158" s="4"/>
      <c r="Z158" s="4"/>
    </row>
    <row r="159" spans="1:26" ht="30" customHeight="1" x14ac:dyDescent="0.2">
      <c r="A159" s="4"/>
      <c r="B159" s="411"/>
      <c r="C159" s="353"/>
      <c r="D159" s="239" t="s">
        <v>149</v>
      </c>
      <c r="E159" s="240"/>
      <c r="F159" s="240"/>
      <c r="G159" s="240"/>
      <c r="H159" s="240"/>
      <c r="I159" s="242"/>
      <c r="J159" s="243"/>
      <c r="K159" s="238"/>
      <c r="L159" s="4"/>
      <c r="M159" s="411"/>
      <c r="N159" s="353"/>
      <c r="O159" s="239" t="s">
        <v>149</v>
      </c>
      <c r="P159" s="240"/>
      <c r="Q159" s="240"/>
      <c r="R159" s="240"/>
      <c r="S159" s="240"/>
      <c r="T159" s="242"/>
      <c r="U159" s="243"/>
      <c r="V159" s="238"/>
      <c r="W159" s="4"/>
      <c r="X159" s="4"/>
      <c r="Y159" s="4"/>
      <c r="Z159" s="4"/>
    </row>
    <row r="160" spans="1:26" ht="30" customHeight="1" x14ac:dyDescent="0.2">
      <c r="A160" s="4"/>
      <c r="B160" s="415"/>
      <c r="C160" s="417"/>
      <c r="D160" s="244" t="s">
        <v>150</v>
      </c>
      <c r="E160" s="245"/>
      <c r="F160" s="245"/>
      <c r="G160" s="245"/>
      <c r="H160" s="245"/>
      <c r="I160" s="242"/>
      <c r="J160" s="243"/>
      <c r="K160" s="238"/>
      <c r="L160" s="4"/>
      <c r="M160" s="415"/>
      <c r="N160" s="417"/>
      <c r="O160" s="244" t="s">
        <v>150</v>
      </c>
      <c r="P160" s="245"/>
      <c r="Q160" s="245"/>
      <c r="R160" s="245"/>
      <c r="S160" s="245"/>
      <c r="T160" s="242"/>
      <c r="U160" s="243"/>
      <c r="V160" s="238"/>
      <c r="W160" s="4"/>
      <c r="X160" s="4"/>
      <c r="Y160" s="4"/>
      <c r="Z160" s="4"/>
    </row>
    <row r="161" spans="1:26" ht="30" customHeight="1" x14ac:dyDescent="0.2">
      <c r="A161" s="4"/>
      <c r="B161" s="414" t="str">
        <f>'TEAM NAMES &amp; EVENTS'!$F$14</f>
        <v xml:space="preserve">C </v>
      </c>
      <c r="C161" s="416" t="str">
        <f>'TEAM NAMES &amp; EVENTS'!$E$14</f>
        <v xml:space="preserve">Mary Dean's </v>
      </c>
      <c r="D161" s="234" t="s">
        <v>148</v>
      </c>
      <c r="E161" s="235"/>
      <c r="F161" s="235"/>
      <c r="G161" s="235"/>
      <c r="H161" s="235"/>
      <c r="I161" s="235"/>
      <c r="J161" s="237"/>
      <c r="K161" s="247"/>
      <c r="L161" s="4"/>
      <c r="M161" s="414" t="str">
        <f>'TEAM NAMES &amp; EVENTS'!$F$22</f>
        <v>K</v>
      </c>
      <c r="N161" s="416">
        <f>'TEAM NAMES &amp; EVENTS'!$E$22</f>
        <v>0</v>
      </c>
      <c r="O161" s="234" t="s">
        <v>148</v>
      </c>
      <c r="P161" s="235"/>
      <c r="Q161" s="235"/>
      <c r="R161" s="235"/>
      <c r="S161" s="235"/>
      <c r="T161" s="235"/>
      <c r="U161" s="237"/>
      <c r="V161" s="247"/>
      <c r="W161" s="4"/>
      <c r="X161" s="4"/>
      <c r="Y161" s="4"/>
      <c r="Z161" s="4"/>
    </row>
    <row r="162" spans="1:26" ht="30" customHeight="1" x14ac:dyDescent="0.2">
      <c r="A162" s="4"/>
      <c r="B162" s="411"/>
      <c r="C162" s="353"/>
      <c r="D162" s="239" t="s">
        <v>149</v>
      </c>
      <c r="E162" s="240"/>
      <c r="F162" s="240"/>
      <c r="G162" s="240"/>
      <c r="H162" s="240"/>
      <c r="I162" s="242"/>
      <c r="J162" s="243"/>
      <c r="K162" s="238"/>
      <c r="L162" s="4"/>
      <c r="M162" s="411"/>
      <c r="N162" s="353"/>
      <c r="O162" s="239" t="s">
        <v>149</v>
      </c>
      <c r="P162" s="240"/>
      <c r="Q162" s="240"/>
      <c r="R162" s="240"/>
      <c r="S162" s="240"/>
      <c r="T162" s="242"/>
      <c r="U162" s="243"/>
      <c r="V162" s="238"/>
      <c r="W162" s="4"/>
      <c r="X162" s="4"/>
      <c r="Y162" s="4"/>
      <c r="Z162" s="4"/>
    </row>
    <row r="163" spans="1:26" ht="30" customHeight="1" x14ac:dyDescent="0.2">
      <c r="A163" s="4"/>
      <c r="B163" s="415"/>
      <c r="C163" s="417"/>
      <c r="D163" s="244" t="s">
        <v>150</v>
      </c>
      <c r="E163" s="245"/>
      <c r="F163" s="245"/>
      <c r="G163" s="245"/>
      <c r="H163" s="245"/>
      <c r="I163" s="242"/>
      <c r="J163" s="243"/>
      <c r="K163" s="238"/>
      <c r="L163" s="4"/>
      <c r="M163" s="415"/>
      <c r="N163" s="417"/>
      <c r="O163" s="244" t="s">
        <v>150</v>
      </c>
      <c r="P163" s="245"/>
      <c r="Q163" s="245"/>
      <c r="R163" s="245"/>
      <c r="S163" s="245"/>
      <c r="T163" s="242"/>
      <c r="U163" s="243"/>
      <c r="V163" s="238"/>
      <c r="W163" s="4"/>
      <c r="X163" s="4"/>
      <c r="Y163" s="4"/>
      <c r="Z163" s="4"/>
    </row>
    <row r="164" spans="1:26" ht="30" customHeight="1" x14ac:dyDescent="0.2">
      <c r="A164" s="4"/>
      <c r="B164" s="414" t="str">
        <f>'TEAM NAMES &amp; EVENTS'!$F$15</f>
        <v xml:space="preserve">D </v>
      </c>
      <c r="C164" s="416" t="str">
        <f>'TEAM NAMES &amp; EVENTS'!$E$15</f>
        <v>Elburton</v>
      </c>
      <c r="D164" s="234" t="s">
        <v>148</v>
      </c>
      <c r="E164" s="235"/>
      <c r="F164" s="235"/>
      <c r="G164" s="235"/>
      <c r="H164" s="235"/>
      <c r="I164" s="235"/>
      <c r="J164" s="237"/>
      <c r="K164" s="247"/>
      <c r="L164" s="4"/>
      <c r="M164" s="414" t="str">
        <f>'TEAM NAMES &amp; EVENTS'!$F$23</f>
        <v>L</v>
      </c>
      <c r="N164" s="416">
        <f>'TEAM NAMES &amp; EVENTS'!$E$23</f>
        <v>0</v>
      </c>
      <c r="O164" s="234" t="s">
        <v>148</v>
      </c>
      <c r="P164" s="235"/>
      <c r="Q164" s="235"/>
      <c r="R164" s="235"/>
      <c r="S164" s="235"/>
      <c r="T164" s="235"/>
      <c r="U164" s="237"/>
      <c r="V164" s="247"/>
      <c r="W164" s="4"/>
      <c r="X164" s="4"/>
      <c r="Y164" s="4"/>
      <c r="Z164" s="4"/>
    </row>
    <row r="165" spans="1:26" ht="30" customHeight="1" x14ac:dyDescent="0.2">
      <c r="A165" s="4"/>
      <c r="B165" s="411"/>
      <c r="C165" s="353"/>
      <c r="D165" s="239" t="s">
        <v>149</v>
      </c>
      <c r="E165" s="240"/>
      <c r="F165" s="240"/>
      <c r="G165" s="240"/>
      <c r="H165" s="240"/>
      <c r="I165" s="242"/>
      <c r="J165" s="243"/>
      <c r="K165" s="238"/>
      <c r="L165" s="4"/>
      <c r="M165" s="411"/>
      <c r="N165" s="353"/>
      <c r="O165" s="239" t="s">
        <v>149</v>
      </c>
      <c r="P165" s="240"/>
      <c r="Q165" s="240"/>
      <c r="R165" s="240"/>
      <c r="S165" s="240"/>
      <c r="T165" s="242"/>
      <c r="U165" s="243"/>
      <c r="V165" s="238"/>
      <c r="W165" s="4"/>
      <c r="X165" s="4"/>
      <c r="Y165" s="4"/>
      <c r="Z165" s="4"/>
    </row>
    <row r="166" spans="1:26" ht="30" customHeight="1" x14ac:dyDescent="0.2">
      <c r="A166" s="4"/>
      <c r="B166" s="415"/>
      <c r="C166" s="417"/>
      <c r="D166" s="244" t="s">
        <v>150</v>
      </c>
      <c r="E166" s="245"/>
      <c r="F166" s="245"/>
      <c r="G166" s="245"/>
      <c r="H166" s="245"/>
      <c r="I166" s="242"/>
      <c r="J166" s="243"/>
      <c r="K166" s="238"/>
      <c r="L166" s="4"/>
      <c r="M166" s="415"/>
      <c r="N166" s="417"/>
      <c r="O166" s="244" t="s">
        <v>150</v>
      </c>
      <c r="P166" s="245"/>
      <c r="Q166" s="245"/>
      <c r="R166" s="245"/>
      <c r="S166" s="245"/>
      <c r="T166" s="242"/>
      <c r="U166" s="243"/>
      <c r="V166" s="238"/>
      <c r="W166" s="4"/>
      <c r="X166" s="4"/>
      <c r="Y166" s="4"/>
      <c r="Z166" s="4"/>
    </row>
    <row r="167" spans="1:26" ht="30" customHeight="1" x14ac:dyDescent="0.2">
      <c r="A167" s="4"/>
      <c r="B167" s="414" t="str">
        <f>'TEAM NAMES &amp; EVENTS'!$F$16</f>
        <v>E</v>
      </c>
      <c r="C167" s="416" t="str">
        <f>'TEAM NAMES &amp; EVENTS'!$E$16</f>
        <v xml:space="preserve">Montpelier </v>
      </c>
      <c r="D167" s="234" t="s">
        <v>148</v>
      </c>
      <c r="E167" s="235"/>
      <c r="F167" s="235"/>
      <c r="G167" s="235"/>
      <c r="H167" s="235"/>
      <c r="I167" s="235"/>
      <c r="J167" s="237"/>
      <c r="K167" s="247"/>
      <c r="L167" s="4"/>
      <c r="M167" s="414" t="str">
        <f>'TEAM NAMES &amp; EVENTS'!$F$24</f>
        <v>M</v>
      </c>
      <c r="N167" s="416">
        <f>'TEAM NAMES &amp; EVENTS'!$E$24</f>
        <v>0</v>
      </c>
      <c r="O167" s="234" t="s">
        <v>148</v>
      </c>
      <c r="P167" s="235"/>
      <c r="Q167" s="235"/>
      <c r="R167" s="235"/>
      <c r="S167" s="235"/>
      <c r="T167" s="235"/>
      <c r="U167" s="237"/>
      <c r="V167" s="247"/>
      <c r="W167" s="4"/>
      <c r="X167" s="4"/>
      <c r="Y167" s="4"/>
      <c r="Z167" s="4"/>
    </row>
    <row r="168" spans="1:26" ht="30" customHeight="1" x14ac:dyDescent="0.2">
      <c r="A168" s="4"/>
      <c r="B168" s="411"/>
      <c r="C168" s="353"/>
      <c r="D168" s="239" t="s">
        <v>149</v>
      </c>
      <c r="E168" s="240"/>
      <c r="F168" s="240"/>
      <c r="G168" s="240"/>
      <c r="H168" s="240"/>
      <c r="I168" s="242"/>
      <c r="J168" s="243"/>
      <c r="K168" s="238"/>
      <c r="L168" s="4"/>
      <c r="M168" s="411"/>
      <c r="N168" s="353"/>
      <c r="O168" s="239" t="s">
        <v>149</v>
      </c>
      <c r="P168" s="240"/>
      <c r="Q168" s="240"/>
      <c r="R168" s="240"/>
      <c r="S168" s="240"/>
      <c r="T168" s="242"/>
      <c r="U168" s="243"/>
      <c r="V168" s="238"/>
      <c r="W168" s="4"/>
      <c r="X168" s="4"/>
      <c r="Y168" s="4"/>
      <c r="Z168" s="4"/>
    </row>
    <row r="169" spans="1:26" ht="30" customHeight="1" x14ac:dyDescent="0.2">
      <c r="A169" s="4"/>
      <c r="B169" s="415"/>
      <c r="C169" s="417"/>
      <c r="D169" s="244" t="s">
        <v>150</v>
      </c>
      <c r="E169" s="245"/>
      <c r="F169" s="245"/>
      <c r="G169" s="245"/>
      <c r="H169" s="245"/>
      <c r="I169" s="242"/>
      <c r="J169" s="243"/>
      <c r="K169" s="238"/>
      <c r="L169" s="4"/>
      <c r="M169" s="415"/>
      <c r="N169" s="417"/>
      <c r="O169" s="244" t="s">
        <v>150</v>
      </c>
      <c r="P169" s="245"/>
      <c r="Q169" s="245"/>
      <c r="R169" s="245"/>
      <c r="S169" s="245"/>
      <c r="T169" s="242"/>
      <c r="U169" s="243"/>
      <c r="V169" s="238"/>
      <c r="W169" s="4"/>
      <c r="X169" s="4"/>
      <c r="Y169" s="4"/>
      <c r="Z169" s="4"/>
    </row>
    <row r="170" spans="1:26" ht="30" customHeight="1" x14ac:dyDescent="0.2">
      <c r="A170" s="4"/>
      <c r="B170" s="414" t="str">
        <f>'TEAM NAMES &amp; EVENTS'!$F$17</f>
        <v>F</v>
      </c>
      <c r="C170" s="416" t="str">
        <f>'TEAM NAMES &amp; EVENTS'!$E$17</f>
        <v xml:space="preserve">Plympton St Maurice </v>
      </c>
      <c r="D170" s="234" t="s">
        <v>148</v>
      </c>
      <c r="E170" s="235"/>
      <c r="F170" s="235"/>
      <c r="G170" s="235"/>
      <c r="H170" s="235"/>
      <c r="I170" s="235"/>
      <c r="J170" s="237"/>
      <c r="K170" s="247"/>
      <c r="L170" s="4"/>
      <c r="M170" s="414" t="str">
        <f>'TEAM NAMES &amp; EVENTS'!$F$25</f>
        <v>N</v>
      </c>
      <c r="N170" s="416">
        <f>'TEAM NAMES &amp; EVENTS'!$E$25</f>
        <v>0</v>
      </c>
      <c r="O170" s="234" t="s">
        <v>148</v>
      </c>
      <c r="P170" s="235"/>
      <c r="Q170" s="235"/>
      <c r="R170" s="235"/>
      <c r="S170" s="235"/>
      <c r="T170" s="235"/>
      <c r="U170" s="237"/>
      <c r="V170" s="247"/>
      <c r="W170" s="4"/>
      <c r="X170" s="4"/>
      <c r="Y170" s="4"/>
      <c r="Z170" s="4"/>
    </row>
    <row r="171" spans="1:26" ht="30" customHeight="1" x14ac:dyDescent="0.2">
      <c r="A171" s="4"/>
      <c r="B171" s="411"/>
      <c r="C171" s="353"/>
      <c r="D171" s="239" t="s">
        <v>149</v>
      </c>
      <c r="E171" s="240"/>
      <c r="F171" s="240"/>
      <c r="G171" s="240"/>
      <c r="H171" s="240"/>
      <c r="I171" s="242"/>
      <c r="J171" s="243"/>
      <c r="K171" s="238"/>
      <c r="L171" s="4"/>
      <c r="M171" s="411"/>
      <c r="N171" s="353"/>
      <c r="O171" s="239" t="s">
        <v>149</v>
      </c>
      <c r="P171" s="240"/>
      <c r="Q171" s="240"/>
      <c r="R171" s="240"/>
      <c r="S171" s="240"/>
      <c r="T171" s="242"/>
      <c r="U171" s="243"/>
      <c r="V171" s="238"/>
      <c r="W171" s="4"/>
      <c r="X171" s="4"/>
      <c r="Y171" s="4"/>
      <c r="Z171" s="4"/>
    </row>
    <row r="172" spans="1:26" ht="30" customHeight="1" x14ac:dyDescent="0.2">
      <c r="A172" s="4"/>
      <c r="B172" s="415"/>
      <c r="C172" s="417"/>
      <c r="D172" s="244" t="s">
        <v>150</v>
      </c>
      <c r="E172" s="245"/>
      <c r="F172" s="245"/>
      <c r="G172" s="245"/>
      <c r="H172" s="245"/>
      <c r="I172" s="242"/>
      <c r="J172" s="243"/>
      <c r="K172" s="238"/>
      <c r="L172" s="4"/>
      <c r="M172" s="415"/>
      <c r="N172" s="417"/>
      <c r="O172" s="244" t="s">
        <v>150</v>
      </c>
      <c r="P172" s="245"/>
      <c r="Q172" s="245"/>
      <c r="R172" s="245"/>
      <c r="S172" s="245"/>
      <c r="T172" s="242"/>
      <c r="U172" s="243"/>
      <c r="V172" s="238"/>
      <c r="W172" s="4"/>
      <c r="X172" s="4"/>
      <c r="Y172" s="4"/>
      <c r="Z172" s="4"/>
    </row>
    <row r="173" spans="1:26" ht="30" customHeight="1" x14ac:dyDescent="0.2">
      <c r="A173" s="4"/>
      <c r="B173" s="414" t="str">
        <f>'TEAM NAMES &amp; EVENTS'!$F$18</f>
        <v xml:space="preserve">G </v>
      </c>
      <c r="C173" s="416" t="str">
        <f>'TEAM NAMES &amp; EVENTS'!$E$18</f>
        <v>Compton</v>
      </c>
      <c r="D173" s="234" t="s">
        <v>148</v>
      </c>
      <c r="E173" s="235"/>
      <c r="F173" s="235"/>
      <c r="G173" s="235"/>
      <c r="H173" s="235"/>
      <c r="I173" s="235"/>
      <c r="J173" s="237"/>
      <c r="K173" s="247"/>
      <c r="L173" s="4"/>
      <c r="M173" s="414" t="str">
        <f>'TEAM NAMES &amp; EVENTS'!$F$26</f>
        <v>O</v>
      </c>
      <c r="N173" s="416">
        <f>'TEAM NAMES &amp; EVENTS'!$E$26</f>
        <v>0</v>
      </c>
      <c r="O173" s="234" t="s">
        <v>148</v>
      </c>
      <c r="P173" s="235"/>
      <c r="Q173" s="235"/>
      <c r="R173" s="235"/>
      <c r="S173" s="235"/>
      <c r="T173" s="235"/>
      <c r="U173" s="237"/>
      <c r="V173" s="247"/>
      <c r="W173" s="4"/>
      <c r="X173" s="4"/>
      <c r="Y173" s="4"/>
      <c r="Z173" s="4"/>
    </row>
    <row r="174" spans="1:26" ht="30" customHeight="1" x14ac:dyDescent="0.2">
      <c r="A174" s="4"/>
      <c r="B174" s="411"/>
      <c r="C174" s="353"/>
      <c r="D174" s="239" t="s">
        <v>149</v>
      </c>
      <c r="E174" s="240"/>
      <c r="F174" s="240"/>
      <c r="G174" s="240"/>
      <c r="H174" s="240"/>
      <c r="I174" s="242"/>
      <c r="J174" s="243"/>
      <c r="K174" s="238"/>
      <c r="L174" s="4"/>
      <c r="M174" s="411"/>
      <c r="N174" s="353"/>
      <c r="O174" s="239" t="s">
        <v>149</v>
      </c>
      <c r="P174" s="240"/>
      <c r="Q174" s="240"/>
      <c r="R174" s="240"/>
      <c r="S174" s="240"/>
      <c r="T174" s="242"/>
      <c r="U174" s="243"/>
      <c r="V174" s="238"/>
      <c r="W174" s="4"/>
      <c r="X174" s="4"/>
      <c r="Y174" s="4"/>
      <c r="Z174" s="4"/>
    </row>
    <row r="175" spans="1:26" ht="30" customHeight="1" x14ac:dyDescent="0.2">
      <c r="A175" s="4"/>
      <c r="B175" s="415"/>
      <c r="C175" s="417"/>
      <c r="D175" s="244" t="s">
        <v>150</v>
      </c>
      <c r="E175" s="245"/>
      <c r="F175" s="245"/>
      <c r="G175" s="245"/>
      <c r="H175" s="245"/>
      <c r="I175" s="242"/>
      <c r="J175" s="243"/>
      <c r="K175" s="238"/>
      <c r="L175" s="4"/>
      <c r="M175" s="415"/>
      <c r="N175" s="417"/>
      <c r="O175" s="244" t="s">
        <v>150</v>
      </c>
      <c r="P175" s="245"/>
      <c r="Q175" s="245"/>
      <c r="R175" s="245"/>
      <c r="S175" s="245"/>
      <c r="T175" s="242"/>
      <c r="U175" s="243"/>
      <c r="V175" s="238"/>
      <c r="W175" s="4"/>
      <c r="X175" s="4"/>
      <c r="Y175" s="4"/>
      <c r="Z175" s="4"/>
    </row>
    <row r="176" spans="1:26" ht="30" customHeight="1" x14ac:dyDescent="0.2">
      <c r="A176" s="4"/>
      <c r="B176" s="414" t="str">
        <f>'TEAM NAMES &amp; EVENTS'!$F$19</f>
        <v>H</v>
      </c>
      <c r="C176" s="416" t="str">
        <f>'TEAM NAMES &amp; EVENTS'!$E$19</f>
        <v>Salsibury Road</v>
      </c>
      <c r="D176" s="234" t="s">
        <v>148</v>
      </c>
      <c r="E176" s="235"/>
      <c r="F176" s="235"/>
      <c r="G176" s="235"/>
      <c r="H176" s="235"/>
      <c r="I176" s="235"/>
      <c r="J176" s="237"/>
      <c r="K176" s="247"/>
      <c r="L176" s="4"/>
      <c r="M176" s="414" t="str">
        <f>'TEAM NAMES &amp; EVENTS'!$F$27</f>
        <v>P</v>
      </c>
      <c r="N176" s="416">
        <f>'TEAM NAMES &amp; EVENTS'!$E$27</f>
        <v>0</v>
      </c>
      <c r="O176" s="234" t="s">
        <v>148</v>
      </c>
      <c r="P176" s="235"/>
      <c r="Q176" s="235"/>
      <c r="R176" s="235"/>
      <c r="S176" s="235"/>
      <c r="T176" s="235"/>
      <c r="U176" s="237"/>
      <c r="V176" s="247"/>
      <c r="W176" s="4"/>
      <c r="X176" s="4"/>
      <c r="Y176" s="4"/>
      <c r="Z176" s="4"/>
    </row>
    <row r="177" spans="1:26" ht="30" customHeight="1" x14ac:dyDescent="0.2">
      <c r="A177" s="4"/>
      <c r="B177" s="411"/>
      <c r="C177" s="353"/>
      <c r="D177" s="239" t="s">
        <v>149</v>
      </c>
      <c r="E177" s="240"/>
      <c r="F177" s="240"/>
      <c r="G177" s="240"/>
      <c r="H177" s="240"/>
      <c r="I177" s="242"/>
      <c r="J177" s="243"/>
      <c r="K177" s="238"/>
      <c r="L177" s="4"/>
      <c r="M177" s="411"/>
      <c r="N177" s="353"/>
      <c r="O177" s="239" t="s">
        <v>149</v>
      </c>
      <c r="P177" s="240"/>
      <c r="Q177" s="240"/>
      <c r="R177" s="240"/>
      <c r="S177" s="240"/>
      <c r="T177" s="242"/>
      <c r="U177" s="243"/>
      <c r="V177" s="238"/>
      <c r="W177" s="4"/>
      <c r="X177" s="4"/>
      <c r="Y177" s="4"/>
      <c r="Z177" s="4"/>
    </row>
    <row r="178" spans="1:26" ht="30" customHeight="1" x14ac:dyDescent="0.2">
      <c r="A178" s="4"/>
      <c r="B178" s="415"/>
      <c r="C178" s="417"/>
      <c r="D178" s="244" t="s">
        <v>150</v>
      </c>
      <c r="E178" s="245"/>
      <c r="F178" s="245"/>
      <c r="G178" s="245"/>
      <c r="H178" s="245"/>
      <c r="I178" s="248"/>
      <c r="J178" s="249"/>
      <c r="K178" s="250"/>
      <c r="L178" s="4"/>
      <c r="M178" s="415"/>
      <c r="N178" s="417"/>
      <c r="O178" s="244" t="s">
        <v>150</v>
      </c>
      <c r="P178" s="245"/>
      <c r="Q178" s="245"/>
      <c r="R178" s="245"/>
      <c r="S178" s="245"/>
      <c r="T178" s="248"/>
      <c r="U178" s="249"/>
      <c r="V178" s="250"/>
      <c r="W178" s="4"/>
      <c r="X178" s="4"/>
      <c r="Y178" s="4"/>
      <c r="Z178" s="4"/>
    </row>
    <row r="179" spans="1:26" ht="12.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2.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2.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2.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2.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2.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2.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2.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2.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2.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2.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2.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2.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2.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2.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2.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2.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2.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2.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2.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2.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2.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2.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2.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2.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2.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2.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2.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2.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2.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2.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2.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2.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2.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2.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2.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2.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2.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2.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2.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2.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2.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2.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2.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2.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2.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2.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2.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2.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2.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2.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2.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2.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2.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2.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2.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2.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2.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2.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2.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2.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2.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2.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2.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2.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2.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2.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2.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2.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2.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2.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2.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2.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2.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2.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2.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2.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2.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2.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2.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2.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2.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2.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2.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2.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2.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2.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2.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2.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2.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2.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2.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2.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2.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2.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2.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2.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2.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2.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2.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2.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2.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2.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2.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2.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2.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2.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2.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2.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2.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2.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2.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2.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2.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2.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2.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2.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2.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2.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2.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2.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2.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2.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2.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2.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2.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2.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2.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2.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2.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2.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2.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2.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2.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2.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2.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2.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2.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2.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2.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2.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2.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2.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2.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2.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2.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2.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2.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2.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2.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2.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2.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2.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2.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2.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2.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2.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2.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2.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2.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2.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2.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2.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2.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2.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2.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2.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2.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2.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2.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2.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2.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2.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2.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2.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2.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2.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2.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2.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2.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2.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2.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2.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2.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2.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2.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2.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2.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2.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2.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2.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2.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2.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2.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2.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2.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2.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2.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2.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2.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2.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2.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2.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2.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2.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2.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2.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2.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2.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2.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2.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2.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2.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2.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2.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2.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2.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2.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2.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2.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2.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2.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2.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2.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2.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2.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2.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2.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2.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2.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2.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2.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2.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2.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2.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2.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2.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2.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2.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2.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2.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2.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2.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2.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2.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2.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2.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2.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2.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2.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2.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2.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2.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2.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2.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2.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2.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2.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2.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2.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2.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2.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2.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2.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2.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2.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2.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2.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2.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2.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2.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2.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2.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2.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2.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2.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2.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2.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2.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2.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2.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2.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2.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2.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2.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2.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2.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2.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2.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2.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2.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2.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2.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2.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2.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2.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2.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2.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2.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2.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2.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2.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2.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2.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2.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2.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2.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2.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2.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2.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2.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2.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2.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2.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2.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2.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2.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2.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2.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2.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2.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2.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2.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2.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2.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2.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2.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2.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2.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2.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2.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2.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2.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2.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2.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2.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2.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2.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2.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2.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2.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2.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2.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2.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2.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2.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2.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2.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2.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2.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2.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2.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2.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2.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2.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2.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2.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2.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2.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2.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2.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2.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2.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2.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2.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2.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2.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2.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2.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2.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2.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2.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2.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2.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2.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2.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2.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2.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2.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2.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2.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2.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2.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2.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2.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2.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2.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2.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2.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2.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2.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2.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2.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2.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2.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2.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2.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2.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2.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2.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2.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2.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2.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2.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2.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2.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2.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2.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2.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2.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2.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2.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2.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2.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2.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2.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2.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2.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2.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2.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2.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2.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2.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2.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2.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2.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2.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2.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2.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2.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2.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2.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2.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2.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2.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2.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2.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2.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2.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2.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2.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2.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2.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2.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2.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2.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2.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2.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2.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2.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2.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2.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2.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2.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2.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2.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2.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2.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2.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2.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2.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2.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2.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2.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2.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2.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2.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2.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2.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2.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2.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2.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2.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2.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2.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2.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2.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2.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2.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2.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2.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2.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2.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2.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2.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2.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2.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2.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2.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2.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2.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2.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2.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2.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2.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2.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2.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2.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2.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2.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2.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2.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2.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2.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2.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2.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2.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2.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2.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2.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2.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2.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2.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2.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2.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2.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2.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2.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2.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2.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2.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2.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2.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2.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2.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2.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2.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2.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2.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2.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2.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2.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2.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2.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2.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2.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2.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2.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2.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2.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2.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2.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2.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2.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2.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2.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2.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2.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2.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2.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2.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2.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2.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2.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2.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2.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2.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2.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2.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2.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2.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2.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2.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2.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2.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2.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2.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2.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2.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2.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2.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2.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2.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2.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2.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2.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2.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2.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2.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2.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2.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2.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2.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2.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2.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2.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2.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2.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2.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2.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2.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2.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2.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2.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2.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2.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2.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2.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2.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2.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2.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2.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2.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2.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2.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2.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2.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2.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2.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2.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2.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2.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2.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2.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2.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2.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2.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2.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2.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2.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2.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2.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2.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2.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2.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2.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2.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2.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2.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2.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2.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2.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2.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2.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2.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2.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2.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2.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2.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2.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2.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2.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2.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2.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2.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2.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2.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2.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2.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2.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2.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2.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2.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2.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2.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2.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2.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2.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2.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2.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2.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2.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2.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2.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2.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2.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2.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2.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2.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2.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2.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2.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2.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2.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2.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2.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2.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2.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2.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2.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2.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2.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2.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2.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2.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2.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2.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2.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2.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2.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2.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2.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2.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2.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2.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2.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2.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2.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2.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2.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2.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2.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2.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2.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2.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2.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2.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2.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2.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2.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2.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2.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2.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2.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2.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2.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2.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2.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2.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2.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2.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2.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2.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2.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2.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2.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2.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2.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2.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2.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2.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2.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2.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2.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2.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2.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2.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2.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2.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2.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2.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2.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2.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2.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2.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2.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2.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2.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2.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2.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2.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2.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2.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2.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2.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2.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2.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2.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2.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2.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2.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2.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2.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2.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2.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2.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2.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2.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2.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2.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2.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2.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2.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2.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2.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2.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2.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2.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2.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2.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2.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2.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2.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2.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2.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2.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2.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2.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2.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2.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2.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2.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2.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2.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2.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2.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2.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2.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2.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2.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2.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2.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2.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2.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2.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2.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2.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2.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2.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2.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2.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2.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2.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2.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2.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2.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2.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2.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2.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2.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2.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2.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88">
    <mergeCell ref="M167:M169"/>
    <mergeCell ref="N167:N169"/>
    <mergeCell ref="N158:N160"/>
    <mergeCell ref="B161:B163"/>
    <mergeCell ref="C161:C163"/>
    <mergeCell ref="M161:M163"/>
    <mergeCell ref="N161:N163"/>
    <mergeCell ref="B164:B166"/>
    <mergeCell ref="C164:C166"/>
    <mergeCell ref="M164:M166"/>
    <mergeCell ref="N164:N166"/>
    <mergeCell ref="O153:O154"/>
    <mergeCell ref="P153:R153"/>
    <mergeCell ref="S153:S154"/>
    <mergeCell ref="T153:T154"/>
    <mergeCell ref="U153:U154"/>
    <mergeCell ref="V153:V154"/>
    <mergeCell ref="C153:C154"/>
    <mergeCell ref="D153:D154"/>
    <mergeCell ref="E153:G153"/>
    <mergeCell ref="H153:H154"/>
    <mergeCell ref="I153:I154"/>
    <mergeCell ref="J153:J154"/>
    <mergeCell ref="K153:K154"/>
    <mergeCell ref="B176:B178"/>
    <mergeCell ref="C176:C178"/>
    <mergeCell ref="B140:B142"/>
    <mergeCell ref="C140:C142"/>
    <mergeCell ref="B143:B145"/>
    <mergeCell ref="C143:C145"/>
    <mergeCell ref="B146:B148"/>
    <mergeCell ref="C146:C148"/>
    <mergeCell ref="B153:B154"/>
    <mergeCell ref="B155:B157"/>
    <mergeCell ref="C155:C157"/>
    <mergeCell ref="B158:B160"/>
    <mergeCell ref="C158:C160"/>
    <mergeCell ref="B167:B169"/>
    <mergeCell ref="C167:C169"/>
    <mergeCell ref="B131:B133"/>
    <mergeCell ref="C131:C133"/>
    <mergeCell ref="B134:B136"/>
    <mergeCell ref="C134:C136"/>
    <mergeCell ref="B137:B139"/>
    <mergeCell ref="C137:C139"/>
    <mergeCell ref="B170:B172"/>
    <mergeCell ref="C170:C172"/>
    <mergeCell ref="B173:B175"/>
    <mergeCell ref="C173:C175"/>
    <mergeCell ref="C107:C109"/>
    <mergeCell ref="C110:C112"/>
    <mergeCell ref="C113:C115"/>
    <mergeCell ref="C116:C118"/>
    <mergeCell ref="C123:C124"/>
    <mergeCell ref="D123:D124"/>
    <mergeCell ref="C125:C127"/>
    <mergeCell ref="C128:C130"/>
    <mergeCell ref="B95:B97"/>
    <mergeCell ref="C95:C97"/>
    <mergeCell ref="B98:B100"/>
    <mergeCell ref="C98:C100"/>
    <mergeCell ref="B101:B103"/>
    <mergeCell ref="C101:C103"/>
    <mergeCell ref="C104:C106"/>
    <mergeCell ref="B104:B106"/>
    <mergeCell ref="B107:B109"/>
    <mergeCell ref="B110:B112"/>
    <mergeCell ref="B113:B115"/>
    <mergeCell ref="B116:B118"/>
    <mergeCell ref="B123:B124"/>
    <mergeCell ref="B125:B127"/>
    <mergeCell ref="B128:B130"/>
    <mergeCell ref="C71:C73"/>
    <mergeCell ref="B74:B76"/>
    <mergeCell ref="C74:C76"/>
    <mergeCell ref="B77:B79"/>
    <mergeCell ref="C77:C79"/>
    <mergeCell ref="C93:C94"/>
    <mergeCell ref="D93:D94"/>
    <mergeCell ref="B80:B82"/>
    <mergeCell ref="C80:C82"/>
    <mergeCell ref="B83:B85"/>
    <mergeCell ref="C83:C85"/>
    <mergeCell ref="B86:B88"/>
    <mergeCell ref="C86:C88"/>
    <mergeCell ref="B93:B94"/>
    <mergeCell ref="B44:B46"/>
    <mergeCell ref="B47:B49"/>
    <mergeCell ref="B50:B52"/>
    <mergeCell ref="B53:B55"/>
    <mergeCell ref="B56:B58"/>
    <mergeCell ref="B63:B64"/>
    <mergeCell ref="B65:B67"/>
    <mergeCell ref="B68:B70"/>
    <mergeCell ref="B71:B73"/>
    <mergeCell ref="E63:G63"/>
    <mergeCell ref="M41:M43"/>
    <mergeCell ref="M44:M46"/>
    <mergeCell ref="M47:M49"/>
    <mergeCell ref="M50:M52"/>
    <mergeCell ref="M53:M55"/>
    <mergeCell ref="M56:M58"/>
    <mergeCell ref="M65:M67"/>
    <mergeCell ref="M68:M70"/>
    <mergeCell ref="C44:C46"/>
    <mergeCell ref="C65:C67"/>
    <mergeCell ref="C68:C70"/>
    <mergeCell ref="C47:C49"/>
    <mergeCell ref="C50:C52"/>
    <mergeCell ref="C53:C55"/>
    <mergeCell ref="C56:C58"/>
    <mergeCell ref="C63:C64"/>
    <mergeCell ref="D63:D64"/>
    <mergeCell ref="M35:M37"/>
    <mergeCell ref="N35:N37"/>
    <mergeCell ref="M38:M40"/>
    <mergeCell ref="N38:N40"/>
    <mergeCell ref="N41:N43"/>
    <mergeCell ref="B35:B37"/>
    <mergeCell ref="C35:C37"/>
    <mergeCell ref="B38:B40"/>
    <mergeCell ref="C38:C40"/>
    <mergeCell ref="B41:B43"/>
    <mergeCell ref="C41:C43"/>
    <mergeCell ref="N56:N58"/>
    <mergeCell ref="N65:N67"/>
    <mergeCell ref="N68:N70"/>
    <mergeCell ref="M170:M172"/>
    <mergeCell ref="M173:M175"/>
    <mergeCell ref="M176:M178"/>
    <mergeCell ref="N173:N175"/>
    <mergeCell ref="N176:N178"/>
    <mergeCell ref="N71:N73"/>
    <mergeCell ref="N74:N76"/>
    <mergeCell ref="M146:M148"/>
    <mergeCell ref="N146:N148"/>
    <mergeCell ref="M153:M154"/>
    <mergeCell ref="N153:N154"/>
    <mergeCell ref="N170:N172"/>
    <mergeCell ref="M71:M73"/>
    <mergeCell ref="M74:M76"/>
    <mergeCell ref="M77:M79"/>
    <mergeCell ref="N77:N79"/>
    <mergeCell ref="M80:M82"/>
    <mergeCell ref="N80:N82"/>
    <mergeCell ref="M155:M157"/>
    <mergeCell ref="N155:N157"/>
    <mergeCell ref="M158:M160"/>
    <mergeCell ref="V33:V34"/>
    <mergeCell ref="B20:B22"/>
    <mergeCell ref="C20:C22"/>
    <mergeCell ref="B23:B25"/>
    <mergeCell ref="C23:C25"/>
    <mergeCell ref="B26:B28"/>
    <mergeCell ref="C26:C28"/>
    <mergeCell ref="B33:B34"/>
    <mergeCell ref="P63:R63"/>
    <mergeCell ref="S63:S64"/>
    <mergeCell ref="T63:T64"/>
    <mergeCell ref="U63:U64"/>
    <mergeCell ref="V63:V64"/>
    <mergeCell ref="H63:H64"/>
    <mergeCell ref="I63:I64"/>
    <mergeCell ref="J63:J64"/>
    <mergeCell ref="K63:K64"/>
    <mergeCell ref="M63:M64"/>
    <mergeCell ref="N63:N64"/>
    <mergeCell ref="O63:O64"/>
    <mergeCell ref="N44:N46"/>
    <mergeCell ref="N47:N49"/>
    <mergeCell ref="N50:N52"/>
    <mergeCell ref="N53:N55"/>
    <mergeCell ref="B17:B19"/>
    <mergeCell ref="C17:C19"/>
    <mergeCell ref="N23:N25"/>
    <mergeCell ref="N26:N28"/>
    <mergeCell ref="O33:O34"/>
    <mergeCell ref="P33:R33"/>
    <mergeCell ref="S33:S34"/>
    <mergeCell ref="T33:T34"/>
    <mergeCell ref="U33:U34"/>
    <mergeCell ref="C33:C34"/>
    <mergeCell ref="D33:D34"/>
    <mergeCell ref="E33:G33"/>
    <mergeCell ref="H33:H34"/>
    <mergeCell ref="I33:I34"/>
    <mergeCell ref="J33:J34"/>
    <mergeCell ref="K33:K34"/>
    <mergeCell ref="M33:M34"/>
    <mergeCell ref="N33:N34"/>
    <mergeCell ref="M5:M7"/>
    <mergeCell ref="N5:N7"/>
    <mergeCell ref="C8:C10"/>
    <mergeCell ref="M8:M10"/>
    <mergeCell ref="N8:N10"/>
    <mergeCell ref="B8:B10"/>
    <mergeCell ref="B11:B13"/>
    <mergeCell ref="C11:C13"/>
    <mergeCell ref="B14:B16"/>
    <mergeCell ref="C14:C16"/>
    <mergeCell ref="B3:B4"/>
    <mergeCell ref="C3:C4"/>
    <mergeCell ref="D3:D4"/>
    <mergeCell ref="E3:G3"/>
    <mergeCell ref="H3:H4"/>
    <mergeCell ref="I3:I4"/>
    <mergeCell ref="J3:J4"/>
    <mergeCell ref="B5:B7"/>
    <mergeCell ref="C5:C7"/>
    <mergeCell ref="U3:U4"/>
    <mergeCell ref="V3:V4"/>
    <mergeCell ref="K3:K4"/>
    <mergeCell ref="M3:M4"/>
    <mergeCell ref="N3:N4"/>
    <mergeCell ref="O3:O4"/>
    <mergeCell ref="P3:R3"/>
    <mergeCell ref="S3:S4"/>
    <mergeCell ref="T3:T4"/>
    <mergeCell ref="M20:M22"/>
    <mergeCell ref="M23:M25"/>
    <mergeCell ref="M26:M28"/>
    <mergeCell ref="M11:M13"/>
    <mergeCell ref="N11:N13"/>
    <mergeCell ref="M14:M16"/>
    <mergeCell ref="N14:N16"/>
    <mergeCell ref="M17:M19"/>
    <mergeCell ref="N17:N19"/>
    <mergeCell ref="N20:N22"/>
    <mergeCell ref="E123:G123"/>
    <mergeCell ref="H123:H124"/>
    <mergeCell ref="I123:I124"/>
    <mergeCell ref="J123:J124"/>
    <mergeCell ref="K123:K124"/>
    <mergeCell ref="M125:M127"/>
    <mergeCell ref="N125:N127"/>
    <mergeCell ref="M128:M130"/>
    <mergeCell ref="N128:N130"/>
    <mergeCell ref="O123:O124"/>
    <mergeCell ref="P123:R123"/>
    <mergeCell ref="S123:S124"/>
    <mergeCell ref="T123:T124"/>
    <mergeCell ref="U123:U124"/>
    <mergeCell ref="V123:V124"/>
    <mergeCell ref="M113:M115"/>
    <mergeCell ref="N113:N115"/>
    <mergeCell ref="M116:M118"/>
    <mergeCell ref="N116:N118"/>
    <mergeCell ref="N101:N103"/>
    <mergeCell ref="M101:M103"/>
    <mergeCell ref="M104:M106"/>
    <mergeCell ref="N104:N106"/>
    <mergeCell ref="M107:M109"/>
    <mergeCell ref="N107:N109"/>
    <mergeCell ref="M110:M112"/>
    <mergeCell ref="N110:N112"/>
    <mergeCell ref="M123:M124"/>
    <mergeCell ref="N123:N124"/>
    <mergeCell ref="E93:G93"/>
    <mergeCell ref="H93:H94"/>
    <mergeCell ref="I93:I94"/>
    <mergeCell ref="J93:J94"/>
    <mergeCell ref="K93:K94"/>
    <mergeCell ref="M95:M97"/>
    <mergeCell ref="N95:N97"/>
    <mergeCell ref="M98:M100"/>
    <mergeCell ref="N98:N100"/>
    <mergeCell ref="M93:M94"/>
    <mergeCell ref="N93:N94"/>
    <mergeCell ref="O93:O94"/>
    <mergeCell ref="P93:R93"/>
    <mergeCell ref="S93:S94"/>
    <mergeCell ref="T93:T94"/>
    <mergeCell ref="U93:U94"/>
    <mergeCell ref="V93:V94"/>
    <mergeCell ref="M83:M85"/>
    <mergeCell ref="N83:N85"/>
    <mergeCell ref="M86:M88"/>
    <mergeCell ref="N86:N88"/>
    <mergeCell ref="M143:M145"/>
    <mergeCell ref="N143:N145"/>
    <mergeCell ref="M131:M133"/>
    <mergeCell ref="M134:M136"/>
    <mergeCell ref="N134:N136"/>
    <mergeCell ref="M137:M139"/>
    <mergeCell ref="N137:N139"/>
    <mergeCell ref="M140:M142"/>
    <mergeCell ref="N140:N142"/>
    <mergeCell ref="N131:N133"/>
  </mergeCells>
  <pageMargins left="0.25" right="0.25" top="0.75" bottom="0.75" header="0" footer="0"/>
  <pageSetup paperSize="9" orientation="portrait"/>
  <rowBreaks count="4" manualBreakCount="4">
    <brk id="119" man="1"/>
    <brk id="89" man="1"/>
    <brk id="58" man="1"/>
    <brk id="28" man="1"/>
  </rowBreaks>
  <colBreaks count="1" manualBreakCount="1">
    <brk id="1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Z1000"/>
  <sheetViews>
    <sheetView showGridLines="0" workbookViewId="0"/>
  </sheetViews>
  <sheetFormatPr defaultColWidth="12.5703125" defaultRowHeight="15" customHeight="1" x14ac:dyDescent="0.2"/>
  <cols>
    <col min="1" max="1" width="4.42578125" customWidth="1"/>
    <col min="2" max="2" width="9.7109375" customWidth="1"/>
    <col min="3" max="3" width="12.7109375" customWidth="1"/>
    <col min="4" max="4" width="32.85546875" customWidth="1"/>
    <col min="5" max="9" width="10.7109375" customWidth="1"/>
    <col min="10" max="11" width="7.7109375" customWidth="1"/>
    <col min="12" max="12" width="4.42578125" customWidth="1"/>
    <col min="13" max="13" width="9.7109375" customWidth="1"/>
    <col min="14" max="14" width="12.7109375" customWidth="1"/>
    <col min="15" max="15" width="32.85546875" customWidth="1"/>
    <col min="16" max="20" width="10.7109375" customWidth="1"/>
    <col min="21" max="22" width="7.7109375" customWidth="1"/>
    <col min="23" max="26" width="8" customWidth="1"/>
  </cols>
  <sheetData>
    <row r="1" spans="1:26" ht="27" customHeight="1" x14ac:dyDescent="0.35">
      <c r="A1" s="4"/>
      <c r="B1" s="231" t="s">
        <v>156</v>
      </c>
      <c r="C1" s="231"/>
      <c r="D1" s="4"/>
      <c r="E1" s="4"/>
      <c r="F1" s="4"/>
      <c r="G1" s="4"/>
      <c r="H1" s="4"/>
      <c r="I1" s="4"/>
      <c r="J1" s="4"/>
      <c r="K1" s="4"/>
      <c r="L1" s="4"/>
      <c r="M1" s="231" t="s">
        <v>156</v>
      </c>
      <c r="N1" s="231"/>
      <c r="O1" s="4"/>
      <c r="P1" s="4"/>
      <c r="Q1" s="4"/>
      <c r="R1" s="4"/>
      <c r="S1" s="4"/>
      <c r="T1" s="4"/>
      <c r="U1" s="4"/>
      <c r="V1" s="4"/>
      <c r="W1" s="4"/>
      <c r="X1" s="4"/>
      <c r="Y1" s="4"/>
      <c r="Z1" s="4"/>
    </row>
    <row r="2" spans="1:26" ht="13.5" customHeight="1" x14ac:dyDescent="0.2">
      <c r="A2" s="4"/>
      <c r="B2" s="232"/>
      <c r="C2" s="232"/>
      <c r="D2" s="232"/>
      <c r="E2" s="232"/>
      <c r="F2" s="232"/>
      <c r="G2" s="232"/>
      <c r="H2" s="232"/>
      <c r="I2" s="232"/>
      <c r="J2" s="232"/>
      <c r="K2" s="232"/>
      <c r="L2" s="4"/>
      <c r="M2" s="232"/>
      <c r="N2" s="232"/>
      <c r="O2" s="232"/>
      <c r="P2" s="232"/>
      <c r="Q2" s="232"/>
      <c r="R2" s="232"/>
      <c r="S2" s="232"/>
      <c r="T2" s="232"/>
      <c r="U2" s="232"/>
      <c r="V2" s="232"/>
      <c r="W2" s="4"/>
      <c r="X2" s="4"/>
      <c r="Y2" s="4"/>
      <c r="Z2" s="4"/>
    </row>
    <row r="3" spans="1:26" ht="30" customHeight="1" x14ac:dyDescent="0.2">
      <c r="A3" s="4"/>
      <c r="B3" s="418" t="s">
        <v>106</v>
      </c>
      <c r="C3" s="419" t="s">
        <v>107</v>
      </c>
      <c r="D3" s="420" t="s">
        <v>144</v>
      </c>
      <c r="E3" s="421" t="s">
        <v>145</v>
      </c>
      <c r="F3" s="422"/>
      <c r="G3" s="423"/>
      <c r="H3" s="424" t="s">
        <v>146</v>
      </c>
      <c r="I3" s="424" t="s">
        <v>147</v>
      </c>
      <c r="J3" s="425" t="s">
        <v>33</v>
      </c>
      <c r="K3" s="426" t="s">
        <v>34</v>
      </c>
      <c r="L3" s="4"/>
      <c r="M3" s="418" t="s">
        <v>106</v>
      </c>
      <c r="N3" s="419" t="s">
        <v>107</v>
      </c>
      <c r="O3" s="420" t="s">
        <v>144</v>
      </c>
      <c r="P3" s="421" t="s">
        <v>145</v>
      </c>
      <c r="Q3" s="422"/>
      <c r="R3" s="423"/>
      <c r="S3" s="424" t="s">
        <v>146</v>
      </c>
      <c r="T3" s="424" t="s">
        <v>147</v>
      </c>
      <c r="U3" s="425" t="s">
        <v>33</v>
      </c>
      <c r="V3" s="426" t="s">
        <v>34</v>
      </c>
      <c r="W3" s="4"/>
      <c r="X3" s="4"/>
      <c r="Y3" s="4"/>
      <c r="Z3" s="4"/>
    </row>
    <row r="4" spans="1:26" ht="30" customHeight="1" x14ac:dyDescent="0.2">
      <c r="A4" s="4"/>
      <c r="B4" s="415"/>
      <c r="C4" s="417"/>
      <c r="D4" s="378"/>
      <c r="E4" s="233">
        <v>1</v>
      </c>
      <c r="F4" s="233">
        <v>2</v>
      </c>
      <c r="G4" s="233">
        <v>3</v>
      </c>
      <c r="H4" s="378"/>
      <c r="I4" s="378"/>
      <c r="J4" s="395"/>
      <c r="K4" s="427"/>
      <c r="L4" s="4"/>
      <c r="M4" s="415"/>
      <c r="N4" s="417"/>
      <c r="O4" s="378"/>
      <c r="P4" s="233">
        <v>1</v>
      </c>
      <c r="Q4" s="233">
        <v>2</v>
      </c>
      <c r="R4" s="233">
        <v>3</v>
      </c>
      <c r="S4" s="378"/>
      <c r="T4" s="378"/>
      <c r="U4" s="395"/>
      <c r="V4" s="427"/>
      <c r="W4" s="4"/>
      <c r="X4" s="4"/>
      <c r="Y4" s="4"/>
      <c r="Z4" s="4"/>
    </row>
    <row r="5" spans="1:26" ht="30" customHeight="1" x14ac:dyDescent="0.2">
      <c r="A5" s="4"/>
      <c r="B5" s="414" t="str">
        <f>'TEAM NAMES &amp; EVENTS'!$F$12</f>
        <v>A</v>
      </c>
      <c r="C5" s="416" t="str">
        <f>'TEAM NAMES &amp; EVENTS'!$E$12</f>
        <v>Bickleigh Down</v>
      </c>
      <c r="D5" s="234" t="s">
        <v>148</v>
      </c>
      <c r="E5" s="235"/>
      <c r="F5" s="236"/>
      <c r="G5" s="236"/>
      <c r="H5" s="235"/>
      <c r="I5" s="235"/>
      <c r="J5" s="237"/>
      <c r="K5" s="238"/>
      <c r="L5" s="4"/>
      <c r="M5" s="414">
        <f>'TEAM NAMES &amp; EVENTS'!$F$20</f>
        <v>0</v>
      </c>
      <c r="N5" s="416">
        <f>'TEAM NAMES &amp; EVENTS'!$E$20</f>
        <v>0</v>
      </c>
      <c r="O5" s="234" t="s">
        <v>148</v>
      </c>
      <c r="P5" s="235"/>
      <c r="Q5" s="236"/>
      <c r="R5" s="236"/>
      <c r="S5" s="235"/>
      <c r="T5" s="235"/>
      <c r="U5" s="237"/>
      <c r="V5" s="238"/>
      <c r="W5" s="4"/>
      <c r="X5" s="4"/>
      <c r="Y5" s="4"/>
      <c r="Z5" s="4"/>
    </row>
    <row r="6" spans="1:26" ht="30" customHeight="1" x14ac:dyDescent="0.2">
      <c r="A6" s="4"/>
      <c r="B6" s="411"/>
      <c r="C6" s="353"/>
      <c r="D6" s="239" t="s">
        <v>149</v>
      </c>
      <c r="E6" s="240"/>
      <c r="F6" s="241"/>
      <c r="G6" s="241"/>
      <c r="H6" s="240"/>
      <c r="I6" s="242"/>
      <c r="J6" s="243"/>
      <c r="K6" s="238"/>
      <c r="L6" s="4"/>
      <c r="M6" s="411"/>
      <c r="N6" s="353"/>
      <c r="O6" s="239" t="s">
        <v>149</v>
      </c>
      <c r="P6" s="240"/>
      <c r="Q6" s="241"/>
      <c r="R6" s="241"/>
      <c r="S6" s="240"/>
      <c r="T6" s="242"/>
      <c r="U6" s="243"/>
      <c r="V6" s="238"/>
      <c r="W6" s="4"/>
      <c r="X6" s="4"/>
      <c r="Y6" s="4"/>
      <c r="Z6" s="4"/>
    </row>
    <row r="7" spans="1:26" ht="30" customHeight="1" x14ac:dyDescent="0.2">
      <c r="A7" s="4"/>
      <c r="B7" s="415"/>
      <c r="C7" s="417"/>
      <c r="D7" s="244" t="s">
        <v>150</v>
      </c>
      <c r="E7" s="245"/>
      <c r="F7" s="246"/>
      <c r="G7" s="246"/>
      <c r="H7" s="245"/>
      <c r="I7" s="242"/>
      <c r="J7" s="243"/>
      <c r="K7" s="238"/>
      <c r="L7" s="4"/>
      <c r="M7" s="415"/>
      <c r="N7" s="417"/>
      <c r="O7" s="244" t="s">
        <v>150</v>
      </c>
      <c r="P7" s="245"/>
      <c r="Q7" s="246"/>
      <c r="R7" s="246"/>
      <c r="S7" s="245"/>
      <c r="T7" s="242"/>
      <c r="U7" s="243"/>
      <c r="V7" s="238"/>
      <c r="W7" s="4"/>
      <c r="X7" s="4"/>
      <c r="Y7" s="4"/>
      <c r="Z7" s="4"/>
    </row>
    <row r="8" spans="1:26" ht="30" customHeight="1" x14ac:dyDescent="0.2">
      <c r="A8" s="4"/>
      <c r="B8" s="414" t="str">
        <f>'TEAM NAMES &amp; EVENTS'!$F$13</f>
        <v>B</v>
      </c>
      <c r="C8" s="416" t="str">
        <f>'TEAM NAMES &amp; EVENTS'!$E$13</f>
        <v>Holy Cross</v>
      </c>
      <c r="D8" s="234" t="s">
        <v>148</v>
      </c>
      <c r="E8" s="235"/>
      <c r="F8" s="236"/>
      <c r="G8" s="236"/>
      <c r="H8" s="235"/>
      <c r="I8" s="235"/>
      <c r="J8" s="237"/>
      <c r="K8" s="247"/>
      <c r="L8" s="4"/>
      <c r="M8" s="414" t="str">
        <f>'TEAM NAMES &amp; EVENTS'!$F$21</f>
        <v>J</v>
      </c>
      <c r="N8" s="416">
        <f>'TEAM NAMES &amp; EVENTS'!$E$21</f>
        <v>0</v>
      </c>
      <c r="O8" s="234" t="s">
        <v>148</v>
      </c>
      <c r="P8" s="235"/>
      <c r="Q8" s="236"/>
      <c r="R8" s="236"/>
      <c r="S8" s="235"/>
      <c r="T8" s="235"/>
      <c r="U8" s="237"/>
      <c r="V8" s="247"/>
      <c r="W8" s="4"/>
      <c r="X8" s="4"/>
      <c r="Y8" s="4"/>
      <c r="Z8" s="4"/>
    </row>
    <row r="9" spans="1:26" ht="30" customHeight="1" x14ac:dyDescent="0.2">
      <c r="A9" s="4"/>
      <c r="B9" s="411"/>
      <c r="C9" s="353"/>
      <c r="D9" s="239" t="s">
        <v>149</v>
      </c>
      <c r="E9" s="240"/>
      <c r="F9" s="241"/>
      <c r="G9" s="241"/>
      <c r="H9" s="240"/>
      <c r="I9" s="242"/>
      <c r="J9" s="243"/>
      <c r="K9" s="238"/>
      <c r="L9" s="4"/>
      <c r="M9" s="411"/>
      <c r="N9" s="353"/>
      <c r="O9" s="239" t="s">
        <v>149</v>
      </c>
      <c r="P9" s="240"/>
      <c r="Q9" s="241"/>
      <c r="R9" s="241"/>
      <c r="S9" s="240"/>
      <c r="T9" s="242"/>
      <c r="U9" s="243"/>
      <c r="V9" s="238"/>
      <c r="W9" s="4"/>
      <c r="X9" s="4"/>
      <c r="Y9" s="4"/>
      <c r="Z9" s="4"/>
    </row>
    <row r="10" spans="1:26" ht="30" customHeight="1" x14ac:dyDescent="0.2">
      <c r="A10" s="4"/>
      <c r="B10" s="415"/>
      <c r="C10" s="417"/>
      <c r="D10" s="244" t="s">
        <v>150</v>
      </c>
      <c r="E10" s="245"/>
      <c r="F10" s="246"/>
      <c r="G10" s="246"/>
      <c r="H10" s="245"/>
      <c r="I10" s="242"/>
      <c r="J10" s="243"/>
      <c r="K10" s="238"/>
      <c r="L10" s="4"/>
      <c r="M10" s="415"/>
      <c r="N10" s="417"/>
      <c r="O10" s="244" t="s">
        <v>150</v>
      </c>
      <c r="P10" s="245"/>
      <c r="Q10" s="246"/>
      <c r="R10" s="246"/>
      <c r="S10" s="245"/>
      <c r="T10" s="242"/>
      <c r="U10" s="243"/>
      <c r="V10" s="238"/>
      <c r="W10" s="4"/>
      <c r="X10" s="4"/>
      <c r="Y10" s="4"/>
      <c r="Z10" s="4"/>
    </row>
    <row r="11" spans="1:26" ht="30" customHeight="1" x14ac:dyDescent="0.2">
      <c r="A11" s="4"/>
      <c r="B11" s="414" t="str">
        <f>'TEAM NAMES &amp; EVENTS'!$F$14</f>
        <v xml:space="preserve">C </v>
      </c>
      <c r="C11" s="416" t="str">
        <f>'TEAM NAMES &amp; EVENTS'!$E$14</f>
        <v xml:space="preserve">Mary Dean's </v>
      </c>
      <c r="D11" s="234" t="s">
        <v>148</v>
      </c>
      <c r="E11" s="235"/>
      <c r="F11" s="236"/>
      <c r="G11" s="236"/>
      <c r="H11" s="235"/>
      <c r="I11" s="235"/>
      <c r="J11" s="237"/>
      <c r="K11" s="247"/>
      <c r="L11" s="4"/>
      <c r="M11" s="414" t="str">
        <f>'TEAM NAMES &amp; EVENTS'!$F$22</f>
        <v>K</v>
      </c>
      <c r="N11" s="416">
        <f>'TEAM NAMES &amp; EVENTS'!$E$22</f>
        <v>0</v>
      </c>
      <c r="O11" s="234" t="s">
        <v>148</v>
      </c>
      <c r="P11" s="235"/>
      <c r="Q11" s="236"/>
      <c r="R11" s="236"/>
      <c r="S11" s="235"/>
      <c r="T11" s="235"/>
      <c r="U11" s="237"/>
      <c r="V11" s="247"/>
      <c r="W11" s="4"/>
      <c r="X11" s="4"/>
      <c r="Y11" s="4"/>
      <c r="Z11" s="4"/>
    </row>
    <row r="12" spans="1:26" ht="30" customHeight="1" x14ac:dyDescent="0.2">
      <c r="A12" s="4"/>
      <c r="B12" s="411"/>
      <c r="C12" s="353"/>
      <c r="D12" s="239" t="s">
        <v>149</v>
      </c>
      <c r="E12" s="240"/>
      <c r="F12" s="241"/>
      <c r="G12" s="241"/>
      <c r="H12" s="240"/>
      <c r="I12" s="242"/>
      <c r="J12" s="243"/>
      <c r="K12" s="238"/>
      <c r="L12" s="4"/>
      <c r="M12" s="411"/>
      <c r="N12" s="353"/>
      <c r="O12" s="239" t="s">
        <v>149</v>
      </c>
      <c r="P12" s="240"/>
      <c r="Q12" s="241"/>
      <c r="R12" s="241"/>
      <c r="S12" s="240"/>
      <c r="T12" s="242"/>
      <c r="U12" s="243"/>
      <c r="V12" s="238"/>
      <c r="W12" s="4"/>
      <c r="X12" s="4"/>
      <c r="Y12" s="4"/>
      <c r="Z12" s="4"/>
    </row>
    <row r="13" spans="1:26" ht="30" customHeight="1" x14ac:dyDescent="0.2">
      <c r="A13" s="4"/>
      <c r="B13" s="415"/>
      <c r="C13" s="417"/>
      <c r="D13" s="244" t="s">
        <v>150</v>
      </c>
      <c r="E13" s="245"/>
      <c r="F13" s="246"/>
      <c r="G13" s="246"/>
      <c r="H13" s="245"/>
      <c r="I13" s="242"/>
      <c r="J13" s="243"/>
      <c r="K13" s="238"/>
      <c r="L13" s="4"/>
      <c r="M13" s="415"/>
      <c r="N13" s="417"/>
      <c r="O13" s="244" t="s">
        <v>150</v>
      </c>
      <c r="P13" s="245"/>
      <c r="Q13" s="246"/>
      <c r="R13" s="246"/>
      <c r="S13" s="245"/>
      <c r="T13" s="242"/>
      <c r="U13" s="243"/>
      <c r="V13" s="238"/>
      <c r="W13" s="4"/>
      <c r="X13" s="4"/>
      <c r="Y13" s="4"/>
      <c r="Z13" s="4"/>
    </row>
    <row r="14" spans="1:26" ht="30" customHeight="1" x14ac:dyDescent="0.2">
      <c r="A14" s="4"/>
      <c r="B14" s="414" t="str">
        <f>'TEAM NAMES &amp; EVENTS'!$F$15</f>
        <v xml:space="preserve">D </v>
      </c>
      <c r="C14" s="416" t="str">
        <f>'TEAM NAMES &amp; EVENTS'!$E$15</f>
        <v>Elburton</v>
      </c>
      <c r="D14" s="234" t="s">
        <v>148</v>
      </c>
      <c r="E14" s="235"/>
      <c r="F14" s="236"/>
      <c r="G14" s="236"/>
      <c r="H14" s="235"/>
      <c r="I14" s="235"/>
      <c r="J14" s="237"/>
      <c r="K14" s="247"/>
      <c r="L14" s="4"/>
      <c r="M14" s="414" t="str">
        <f>'TEAM NAMES &amp; EVENTS'!$F$23</f>
        <v>L</v>
      </c>
      <c r="N14" s="416">
        <f>'TEAM NAMES &amp; EVENTS'!$E$23</f>
        <v>0</v>
      </c>
      <c r="O14" s="234" t="s">
        <v>148</v>
      </c>
      <c r="P14" s="235"/>
      <c r="Q14" s="236"/>
      <c r="R14" s="236"/>
      <c r="S14" s="235"/>
      <c r="T14" s="235"/>
      <c r="U14" s="237"/>
      <c r="V14" s="247"/>
      <c r="W14" s="4"/>
      <c r="X14" s="4"/>
      <c r="Y14" s="4"/>
      <c r="Z14" s="4"/>
    </row>
    <row r="15" spans="1:26" ht="30" customHeight="1" x14ac:dyDescent="0.2">
      <c r="A15" s="4"/>
      <c r="B15" s="411"/>
      <c r="C15" s="353"/>
      <c r="D15" s="239" t="s">
        <v>149</v>
      </c>
      <c r="E15" s="240"/>
      <c r="F15" s="241"/>
      <c r="G15" s="241"/>
      <c r="H15" s="240"/>
      <c r="I15" s="242"/>
      <c r="J15" s="243"/>
      <c r="K15" s="238"/>
      <c r="L15" s="4"/>
      <c r="M15" s="411"/>
      <c r="N15" s="353"/>
      <c r="O15" s="239" t="s">
        <v>149</v>
      </c>
      <c r="P15" s="240"/>
      <c r="Q15" s="241"/>
      <c r="R15" s="241"/>
      <c r="S15" s="240"/>
      <c r="T15" s="242"/>
      <c r="U15" s="243"/>
      <c r="V15" s="238"/>
      <c r="W15" s="4"/>
      <c r="X15" s="4"/>
      <c r="Y15" s="4"/>
      <c r="Z15" s="4"/>
    </row>
    <row r="16" spans="1:26" ht="30" customHeight="1" x14ac:dyDescent="0.2">
      <c r="A16" s="4"/>
      <c r="B16" s="415"/>
      <c r="C16" s="417"/>
      <c r="D16" s="244" t="s">
        <v>150</v>
      </c>
      <c r="E16" s="245"/>
      <c r="F16" s="246"/>
      <c r="G16" s="246"/>
      <c r="H16" s="245"/>
      <c r="I16" s="242"/>
      <c r="J16" s="243"/>
      <c r="K16" s="238"/>
      <c r="L16" s="4"/>
      <c r="M16" s="415"/>
      <c r="N16" s="417"/>
      <c r="O16" s="244" t="s">
        <v>150</v>
      </c>
      <c r="P16" s="245"/>
      <c r="Q16" s="246"/>
      <c r="R16" s="246"/>
      <c r="S16" s="245"/>
      <c r="T16" s="242"/>
      <c r="U16" s="243"/>
      <c r="V16" s="238"/>
      <c r="W16" s="4"/>
      <c r="X16" s="4"/>
      <c r="Y16" s="4"/>
      <c r="Z16" s="4"/>
    </row>
    <row r="17" spans="1:26" ht="30" customHeight="1" x14ac:dyDescent="0.2">
      <c r="A17" s="4"/>
      <c r="B17" s="414" t="str">
        <f>'TEAM NAMES &amp; EVENTS'!$F$16</f>
        <v>E</v>
      </c>
      <c r="C17" s="416" t="str">
        <f>'TEAM NAMES &amp; EVENTS'!$E$16</f>
        <v xml:space="preserve">Montpelier </v>
      </c>
      <c r="D17" s="234" t="s">
        <v>148</v>
      </c>
      <c r="E17" s="235"/>
      <c r="F17" s="236"/>
      <c r="G17" s="236"/>
      <c r="H17" s="235"/>
      <c r="I17" s="235"/>
      <c r="J17" s="237"/>
      <c r="K17" s="247"/>
      <c r="L17" s="4"/>
      <c r="M17" s="414" t="str">
        <f>'TEAM NAMES &amp; EVENTS'!$F$24</f>
        <v>M</v>
      </c>
      <c r="N17" s="416">
        <f>'TEAM NAMES &amp; EVENTS'!$E$24</f>
        <v>0</v>
      </c>
      <c r="O17" s="234" t="s">
        <v>148</v>
      </c>
      <c r="P17" s="235"/>
      <c r="Q17" s="236"/>
      <c r="R17" s="236"/>
      <c r="S17" s="235"/>
      <c r="T17" s="235"/>
      <c r="U17" s="237"/>
      <c r="V17" s="247"/>
      <c r="W17" s="4"/>
      <c r="X17" s="4"/>
      <c r="Y17" s="4"/>
      <c r="Z17" s="4"/>
    </row>
    <row r="18" spans="1:26" ht="30" customHeight="1" x14ac:dyDescent="0.2">
      <c r="A18" s="4"/>
      <c r="B18" s="411"/>
      <c r="C18" s="353"/>
      <c r="D18" s="239" t="s">
        <v>149</v>
      </c>
      <c r="E18" s="240"/>
      <c r="F18" s="241"/>
      <c r="G18" s="241"/>
      <c r="H18" s="240"/>
      <c r="I18" s="242"/>
      <c r="J18" s="243"/>
      <c r="K18" s="238"/>
      <c r="L18" s="4"/>
      <c r="M18" s="411"/>
      <c r="N18" s="353"/>
      <c r="O18" s="239" t="s">
        <v>149</v>
      </c>
      <c r="P18" s="240"/>
      <c r="Q18" s="241"/>
      <c r="R18" s="241"/>
      <c r="S18" s="240"/>
      <c r="T18" s="242"/>
      <c r="U18" s="243"/>
      <c r="V18" s="238"/>
      <c r="W18" s="4"/>
      <c r="X18" s="4"/>
      <c r="Y18" s="4"/>
      <c r="Z18" s="4"/>
    </row>
    <row r="19" spans="1:26" ht="30" customHeight="1" x14ac:dyDescent="0.2">
      <c r="A19" s="4"/>
      <c r="B19" s="415"/>
      <c r="C19" s="417"/>
      <c r="D19" s="244" t="s">
        <v>150</v>
      </c>
      <c r="E19" s="245"/>
      <c r="F19" s="246"/>
      <c r="G19" s="246"/>
      <c r="H19" s="245"/>
      <c r="I19" s="242"/>
      <c r="J19" s="243"/>
      <c r="K19" s="238"/>
      <c r="L19" s="4"/>
      <c r="M19" s="415"/>
      <c r="N19" s="417"/>
      <c r="O19" s="244" t="s">
        <v>150</v>
      </c>
      <c r="P19" s="245"/>
      <c r="Q19" s="246"/>
      <c r="R19" s="246"/>
      <c r="S19" s="245"/>
      <c r="T19" s="242"/>
      <c r="U19" s="243"/>
      <c r="V19" s="238"/>
      <c r="W19" s="4"/>
      <c r="X19" s="4"/>
      <c r="Y19" s="4"/>
      <c r="Z19" s="4"/>
    </row>
    <row r="20" spans="1:26" ht="30" customHeight="1" x14ac:dyDescent="0.2">
      <c r="A20" s="4"/>
      <c r="B20" s="414" t="str">
        <f>'TEAM NAMES &amp; EVENTS'!$F$17</f>
        <v>F</v>
      </c>
      <c r="C20" s="416" t="str">
        <f>'TEAM NAMES &amp; EVENTS'!$E$17</f>
        <v xml:space="preserve">Plympton St Maurice </v>
      </c>
      <c r="D20" s="234" t="s">
        <v>148</v>
      </c>
      <c r="E20" s="235"/>
      <c r="F20" s="236"/>
      <c r="G20" s="236"/>
      <c r="H20" s="235"/>
      <c r="I20" s="235"/>
      <c r="J20" s="237"/>
      <c r="K20" s="247"/>
      <c r="L20" s="4"/>
      <c r="M20" s="414" t="str">
        <f>'TEAM NAMES &amp; EVENTS'!$F$25</f>
        <v>N</v>
      </c>
      <c r="N20" s="416">
        <f>'TEAM NAMES &amp; EVENTS'!$E$25</f>
        <v>0</v>
      </c>
      <c r="O20" s="234" t="s">
        <v>148</v>
      </c>
      <c r="P20" s="235"/>
      <c r="Q20" s="236"/>
      <c r="R20" s="236"/>
      <c r="S20" s="235"/>
      <c r="T20" s="235"/>
      <c r="U20" s="237"/>
      <c r="V20" s="247"/>
      <c r="W20" s="4"/>
      <c r="X20" s="4"/>
      <c r="Y20" s="4"/>
      <c r="Z20" s="4"/>
    </row>
    <row r="21" spans="1:26" ht="30" customHeight="1" x14ac:dyDescent="0.2">
      <c r="A21" s="4"/>
      <c r="B21" s="411"/>
      <c r="C21" s="353"/>
      <c r="D21" s="239" t="s">
        <v>149</v>
      </c>
      <c r="E21" s="240"/>
      <c r="F21" s="241"/>
      <c r="G21" s="241"/>
      <c r="H21" s="240"/>
      <c r="I21" s="242"/>
      <c r="J21" s="243"/>
      <c r="K21" s="238"/>
      <c r="L21" s="4"/>
      <c r="M21" s="411"/>
      <c r="N21" s="353"/>
      <c r="O21" s="239" t="s">
        <v>149</v>
      </c>
      <c r="P21" s="240"/>
      <c r="Q21" s="241"/>
      <c r="R21" s="241"/>
      <c r="S21" s="240"/>
      <c r="T21" s="242"/>
      <c r="U21" s="243"/>
      <c r="V21" s="238"/>
      <c r="W21" s="4"/>
      <c r="X21" s="4"/>
      <c r="Y21" s="4"/>
      <c r="Z21" s="4"/>
    </row>
    <row r="22" spans="1:26" ht="30" customHeight="1" x14ac:dyDescent="0.2">
      <c r="A22" s="4"/>
      <c r="B22" s="415"/>
      <c r="C22" s="417"/>
      <c r="D22" s="244" t="s">
        <v>150</v>
      </c>
      <c r="E22" s="245"/>
      <c r="F22" s="246"/>
      <c r="G22" s="246"/>
      <c r="H22" s="245"/>
      <c r="I22" s="242"/>
      <c r="J22" s="243"/>
      <c r="K22" s="238"/>
      <c r="L22" s="4"/>
      <c r="M22" s="415"/>
      <c r="N22" s="417"/>
      <c r="O22" s="244" t="s">
        <v>150</v>
      </c>
      <c r="P22" s="245"/>
      <c r="Q22" s="246"/>
      <c r="R22" s="246"/>
      <c r="S22" s="245"/>
      <c r="T22" s="242"/>
      <c r="U22" s="243"/>
      <c r="V22" s="238"/>
      <c r="W22" s="4"/>
      <c r="X22" s="4"/>
      <c r="Y22" s="4"/>
      <c r="Z22" s="4"/>
    </row>
    <row r="23" spans="1:26" ht="30" customHeight="1" x14ac:dyDescent="0.2">
      <c r="A23" s="4"/>
      <c r="B23" s="414" t="str">
        <f>'TEAM NAMES &amp; EVENTS'!$F$18</f>
        <v xml:space="preserve">G </v>
      </c>
      <c r="C23" s="416" t="str">
        <f>'TEAM NAMES &amp; EVENTS'!$E$18</f>
        <v>Compton</v>
      </c>
      <c r="D23" s="234" t="s">
        <v>148</v>
      </c>
      <c r="E23" s="235"/>
      <c r="F23" s="236"/>
      <c r="G23" s="236"/>
      <c r="H23" s="235"/>
      <c r="I23" s="235"/>
      <c r="J23" s="237"/>
      <c r="K23" s="247"/>
      <c r="L23" s="4"/>
      <c r="M23" s="414" t="str">
        <f>'TEAM NAMES &amp; EVENTS'!$F$26</f>
        <v>O</v>
      </c>
      <c r="N23" s="416">
        <f>'TEAM NAMES &amp; EVENTS'!$E$26</f>
        <v>0</v>
      </c>
      <c r="O23" s="234" t="s">
        <v>148</v>
      </c>
      <c r="P23" s="235"/>
      <c r="Q23" s="236"/>
      <c r="R23" s="236"/>
      <c r="S23" s="235"/>
      <c r="T23" s="235"/>
      <c r="U23" s="237"/>
      <c r="V23" s="247"/>
      <c r="W23" s="4"/>
      <c r="X23" s="4"/>
      <c r="Y23" s="4"/>
      <c r="Z23" s="4"/>
    </row>
    <row r="24" spans="1:26" ht="30" customHeight="1" x14ac:dyDescent="0.2">
      <c r="A24" s="4"/>
      <c r="B24" s="411"/>
      <c r="C24" s="353"/>
      <c r="D24" s="239" t="s">
        <v>149</v>
      </c>
      <c r="E24" s="240"/>
      <c r="F24" s="241"/>
      <c r="G24" s="241"/>
      <c r="H24" s="240"/>
      <c r="I24" s="242"/>
      <c r="J24" s="243"/>
      <c r="K24" s="238"/>
      <c r="L24" s="4"/>
      <c r="M24" s="411"/>
      <c r="N24" s="353"/>
      <c r="O24" s="239" t="s">
        <v>149</v>
      </c>
      <c r="P24" s="240"/>
      <c r="Q24" s="241"/>
      <c r="R24" s="241"/>
      <c r="S24" s="240"/>
      <c r="T24" s="242"/>
      <c r="U24" s="243"/>
      <c r="V24" s="238"/>
      <c r="W24" s="4"/>
      <c r="X24" s="4"/>
      <c r="Y24" s="4"/>
      <c r="Z24" s="4"/>
    </row>
    <row r="25" spans="1:26" ht="30" customHeight="1" x14ac:dyDescent="0.2">
      <c r="A25" s="4"/>
      <c r="B25" s="415"/>
      <c r="C25" s="417"/>
      <c r="D25" s="244" t="s">
        <v>150</v>
      </c>
      <c r="E25" s="245"/>
      <c r="F25" s="246"/>
      <c r="G25" s="246"/>
      <c r="H25" s="245"/>
      <c r="I25" s="242"/>
      <c r="J25" s="243"/>
      <c r="K25" s="238"/>
      <c r="L25" s="4"/>
      <c r="M25" s="415"/>
      <c r="N25" s="417"/>
      <c r="O25" s="244" t="s">
        <v>150</v>
      </c>
      <c r="P25" s="245"/>
      <c r="Q25" s="246"/>
      <c r="R25" s="246"/>
      <c r="S25" s="245"/>
      <c r="T25" s="242"/>
      <c r="U25" s="243"/>
      <c r="V25" s="238"/>
      <c r="W25" s="4"/>
      <c r="X25" s="4"/>
      <c r="Y25" s="4"/>
      <c r="Z25" s="4"/>
    </row>
    <row r="26" spans="1:26" ht="30" customHeight="1" x14ac:dyDescent="0.2">
      <c r="A26" s="4"/>
      <c r="B26" s="414" t="str">
        <f>'TEAM NAMES &amp; EVENTS'!$F$19</f>
        <v>H</v>
      </c>
      <c r="C26" s="416" t="str">
        <f>'TEAM NAMES &amp; EVENTS'!$E$19</f>
        <v>Salsibury Road</v>
      </c>
      <c r="D26" s="234" t="s">
        <v>148</v>
      </c>
      <c r="E26" s="235"/>
      <c r="F26" s="236"/>
      <c r="G26" s="236"/>
      <c r="H26" s="235"/>
      <c r="I26" s="235"/>
      <c r="J26" s="237"/>
      <c r="K26" s="247"/>
      <c r="L26" s="4"/>
      <c r="M26" s="414" t="str">
        <f>'TEAM NAMES &amp; EVENTS'!$F$27</f>
        <v>P</v>
      </c>
      <c r="N26" s="416">
        <f>'TEAM NAMES &amp; EVENTS'!$E$27</f>
        <v>0</v>
      </c>
      <c r="O26" s="234" t="s">
        <v>148</v>
      </c>
      <c r="P26" s="235"/>
      <c r="Q26" s="236"/>
      <c r="R26" s="236"/>
      <c r="S26" s="235"/>
      <c r="T26" s="235"/>
      <c r="U26" s="237"/>
      <c r="V26" s="247"/>
      <c r="W26" s="4"/>
      <c r="X26" s="4"/>
      <c r="Y26" s="4"/>
      <c r="Z26" s="4"/>
    </row>
    <row r="27" spans="1:26" ht="30" customHeight="1" x14ac:dyDescent="0.2">
      <c r="A27" s="4"/>
      <c r="B27" s="411"/>
      <c r="C27" s="353"/>
      <c r="D27" s="239" t="s">
        <v>149</v>
      </c>
      <c r="E27" s="240"/>
      <c r="F27" s="241"/>
      <c r="G27" s="241"/>
      <c r="H27" s="240"/>
      <c r="I27" s="242"/>
      <c r="J27" s="243"/>
      <c r="K27" s="238"/>
      <c r="L27" s="4"/>
      <c r="M27" s="411"/>
      <c r="N27" s="353"/>
      <c r="O27" s="239" t="s">
        <v>149</v>
      </c>
      <c r="P27" s="240"/>
      <c r="Q27" s="241"/>
      <c r="R27" s="241"/>
      <c r="S27" s="240"/>
      <c r="T27" s="242"/>
      <c r="U27" s="243"/>
      <c r="V27" s="238"/>
      <c r="W27" s="4"/>
      <c r="X27" s="4"/>
      <c r="Y27" s="4"/>
      <c r="Z27" s="4"/>
    </row>
    <row r="28" spans="1:26" ht="30" customHeight="1" x14ac:dyDescent="0.2">
      <c r="A28" s="4"/>
      <c r="B28" s="415"/>
      <c r="C28" s="417"/>
      <c r="D28" s="244" t="s">
        <v>150</v>
      </c>
      <c r="E28" s="245"/>
      <c r="F28" s="246"/>
      <c r="G28" s="246"/>
      <c r="H28" s="245"/>
      <c r="I28" s="248"/>
      <c r="J28" s="249"/>
      <c r="K28" s="250"/>
      <c r="L28" s="4"/>
      <c r="M28" s="415"/>
      <c r="N28" s="417"/>
      <c r="O28" s="244" t="s">
        <v>150</v>
      </c>
      <c r="P28" s="245"/>
      <c r="Q28" s="246"/>
      <c r="R28" s="246"/>
      <c r="S28" s="245"/>
      <c r="T28" s="248"/>
      <c r="U28" s="249"/>
      <c r="V28" s="250"/>
      <c r="W28" s="4"/>
      <c r="X28" s="4"/>
      <c r="Y28" s="4"/>
      <c r="Z28" s="4"/>
    </row>
    <row r="29" spans="1:26" ht="12.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2.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27" customHeight="1" x14ac:dyDescent="0.35">
      <c r="A31" s="4"/>
      <c r="B31" s="231" t="s">
        <v>157</v>
      </c>
      <c r="C31" s="231"/>
      <c r="D31" s="4"/>
      <c r="E31" s="4"/>
      <c r="F31" s="4"/>
      <c r="G31" s="4"/>
      <c r="H31" s="4"/>
      <c r="I31" s="4"/>
      <c r="J31" s="4"/>
      <c r="K31" s="4"/>
      <c r="L31" s="4"/>
      <c r="M31" s="231" t="s">
        <v>157</v>
      </c>
      <c r="N31" s="231"/>
      <c r="O31" s="4"/>
      <c r="P31" s="4"/>
      <c r="Q31" s="4"/>
      <c r="R31" s="4"/>
      <c r="S31" s="4"/>
      <c r="T31" s="4"/>
      <c r="U31" s="4"/>
      <c r="V31" s="4"/>
      <c r="W31" s="4"/>
      <c r="X31" s="4"/>
      <c r="Y31" s="4"/>
      <c r="Z31" s="4"/>
    </row>
    <row r="32" spans="1:26" ht="13.5" customHeight="1" x14ac:dyDescent="0.2">
      <c r="A32" s="4"/>
      <c r="B32" s="232"/>
      <c r="C32" s="232"/>
      <c r="D32" s="232"/>
      <c r="E32" s="232"/>
      <c r="F32" s="232"/>
      <c r="G32" s="232"/>
      <c r="H32" s="232"/>
      <c r="I32" s="232"/>
      <c r="J32" s="232"/>
      <c r="K32" s="232"/>
      <c r="L32" s="4"/>
      <c r="M32" s="232"/>
      <c r="N32" s="232"/>
      <c r="O32" s="232"/>
      <c r="P32" s="232"/>
      <c r="Q32" s="232"/>
      <c r="R32" s="232"/>
      <c r="S32" s="232"/>
      <c r="T32" s="232"/>
      <c r="U32" s="232"/>
      <c r="V32" s="232"/>
      <c r="W32" s="4"/>
      <c r="X32" s="4"/>
      <c r="Y32" s="4"/>
      <c r="Z32" s="4"/>
    </row>
    <row r="33" spans="1:26" ht="30" customHeight="1" x14ac:dyDescent="0.2">
      <c r="A33" s="4"/>
      <c r="B33" s="418" t="s">
        <v>106</v>
      </c>
      <c r="C33" s="419" t="s">
        <v>107</v>
      </c>
      <c r="D33" s="420" t="s">
        <v>144</v>
      </c>
      <c r="E33" s="421" t="s">
        <v>145</v>
      </c>
      <c r="F33" s="422"/>
      <c r="G33" s="423"/>
      <c r="H33" s="424" t="s">
        <v>146</v>
      </c>
      <c r="I33" s="424" t="s">
        <v>147</v>
      </c>
      <c r="J33" s="425" t="s">
        <v>33</v>
      </c>
      <c r="K33" s="426" t="s">
        <v>34</v>
      </c>
      <c r="L33" s="4"/>
      <c r="M33" s="418" t="s">
        <v>106</v>
      </c>
      <c r="N33" s="419" t="s">
        <v>107</v>
      </c>
      <c r="O33" s="420" t="s">
        <v>144</v>
      </c>
      <c r="P33" s="421" t="s">
        <v>145</v>
      </c>
      <c r="Q33" s="422"/>
      <c r="R33" s="423"/>
      <c r="S33" s="424" t="s">
        <v>146</v>
      </c>
      <c r="T33" s="424" t="s">
        <v>147</v>
      </c>
      <c r="U33" s="425" t="s">
        <v>33</v>
      </c>
      <c r="V33" s="426" t="s">
        <v>34</v>
      </c>
      <c r="W33" s="4"/>
      <c r="X33" s="4"/>
      <c r="Y33" s="4"/>
      <c r="Z33" s="4"/>
    </row>
    <row r="34" spans="1:26" ht="30" customHeight="1" x14ac:dyDescent="0.2">
      <c r="A34" s="4"/>
      <c r="B34" s="415"/>
      <c r="C34" s="417"/>
      <c r="D34" s="378"/>
      <c r="E34" s="233">
        <v>1</v>
      </c>
      <c r="F34" s="233">
        <v>2</v>
      </c>
      <c r="G34" s="233">
        <v>3</v>
      </c>
      <c r="H34" s="378"/>
      <c r="I34" s="378"/>
      <c r="J34" s="395"/>
      <c r="K34" s="427"/>
      <c r="L34" s="4"/>
      <c r="M34" s="415"/>
      <c r="N34" s="417"/>
      <c r="O34" s="378"/>
      <c r="P34" s="233">
        <v>1</v>
      </c>
      <c r="Q34" s="233">
        <v>2</v>
      </c>
      <c r="R34" s="233">
        <v>3</v>
      </c>
      <c r="S34" s="378"/>
      <c r="T34" s="378"/>
      <c r="U34" s="395"/>
      <c r="V34" s="427"/>
      <c r="W34" s="4"/>
      <c r="X34" s="4"/>
      <c r="Y34" s="4"/>
      <c r="Z34" s="4"/>
    </row>
    <row r="35" spans="1:26" ht="30" customHeight="1" x14ac:dyDescent="0.2">
      <c r="A35" s="4"/>
      <c r="B35" s="414" t="str">
        <f>'TEAM NAMES &amp; EVENTS'!$F$12</f>
        <v>A</v>
      </c>
      <c r="C35" s="416" t="str">
        <f>'TEAM NAMES &amp; EVENTS'!$E$12</f>
        <v>Bickleigh Down</v>
      </c>
      <c r="D35" s="234" t="s">
        <v>148</v>
      </c>
      <c r="E35" s="235"/>
      <c r="F35" s="235"/>
      <c r="G35" s="235"/>
      <c r="H35" s="235"/>
      <c r="I35" s="235"/>
      <c r="J35" s="237"/>
      <c r="K35" s="238"/>
      <c r="L35" s="4"/>
      <c r="M35" s="414">
        <f>'TEAM NAMES &amp; EVENTS'!$F$20</f>
        <v>0</v>
      </c>
      <c r="N35" s="416">
        <f>'TEAM NAMES &amp; EVENTS'!$E$20</f>
        <v>0</v>
      </c>
      <c r="O35" s="234" t="s">
        <v>148</v>
      </c>
      <c r="P35" s="235"/>
      <c r="Q35" s="235"/>
      <c r="R35" s="235"/>
      <c r="S35" s="235"/>
      <c r="T35" s="235"/>
      <c r="U35" s="237"/>
      <c r="V35" s="238"/>
      <c r="W35" s="4"/>
      <c r="X35" s="4"/>
      <c r="Y35" s="4"/>
      <c r="Z35" s="4"/>
    </row>
    <row r="36" spans="1:26" ht="30" customHeight="1" x14ac:dyDescent="0.2">
      <c r="A36" s="4"/>
      <c r="B36" s="411"/>
      <c r="C36" s="353"/>
      <c r="D36" s="239" t="s">
        <v>149</v>
      </c>
      <c r="E36" s="240"/>
      <c r="F36" s="240"/>
      <c r="G36" s="240"/>
      <c r="H36" s="240"/>
      <c r="I36" s="242"/>
      <c r="J36" s="243"/>
      <c r="K36" s="238"/>
      <c r="L36" s="4"/>
      <c r="M36" s="411"/>
      <c r="N36" s="353"/>
      <c r="O36" s="239" t="s">
        <v>149</v>
      </c>
      <c r="P36" s="240"/>
      <c r="Q36" s="240"/>
      <c r="R36" s="240"/>
      <c r="S36" s="240"/>
      <c r="T36" s="242"/>
      <c r="U36" s="243"/>
      <c r="V36" s="238"/>
      <c r="W36" s="4"/>
      <c r="X36" s="4"/>
      <c r="Y36" s="4"/>
      <c r="Z36" s="4"/>
    </row>
    <row r="37" spans="1:26" ht="30" customHeight="1" x14ac:dyDescent="0.2">
      <c r="A37" s="4"/>
      <c r="B37" s="415"/>
      <c r="C37" s="417"/>
      <c r="D37" s="244" t="s">
        <v>150</v>
      </c>
      <c r="E37" s="245"/>
      <c r="F37" s="245"/>
      <c r="G37" s="245"/>
      <c r="H37" s="245"/>
      <c r="I37" s="242"/>
      <c r="J37" s="243"/>
      <c r="K37" s="238"/>
      <c r="L37" s="4"/>
      <c r="M37" s="415"/>
      <c r="N37" s="417"/>
      <c r="O37" s="244" t="s">
        <v>150</v>
      </c>
      <c r="P37" s="245"/>
      <c r="Q37" s="245"/>
      <c r="R37" s="245"/>
      <c r="S37" s="245"/>
      <c r="T37" s="242"/>
      <c r="U37" s="243"/>
      <c r="V37" s="238"/>
      <c r="W37" s="4"/>
      <c r="X37" s="4"/>
      <c r="Y37" s="4"/>
      <c r="Z37" s="4"/>
    </row>
    <row r="38" spans="1:26" ht="30" customHeight="1" x14ac:dyDescent="0.2">
      <c r="A38" s="4"/>
      <c r="B38" s="414" t="str">
        <f>'TEAM NAMES &amp; EVENTS'!$F$13</f>
        <v>B</v>
      </c>
      <c r="C38" s="416" t="str">
        <f>'TEAM NAMES &amp; EVENTS'!$E$13</f>
        <v>Holy Cross</v>
      </c>
      <c r="D38" s="234" t="s">
        <v>148</v>
      </c>
      <c r="E38" s="235"/>
      <c r="F38" s="235"/>
      <c r="G38" s="235"/>
      <c r="H38" s="235"/>
      <c r="I38" s="235"/>
      <c r="J38" s="237"/>
      <c r="K38" s="247"/>
      <c r="L38" s="4"/>
      <c r="M38" s="414" t="str">
        <f>'TEAM NAMES &amp; EVENTS'!$F$21</f>
        <v>J</v>
      </c>
      <c r="N38" s="416">
        <f>'TEAM NAMES &amp; EVENTS'!$E$21</f>
        <v>0</v>
      </c>
      <c r="O38" s="234" t="s">
        <v>148</v>
      </c>
      <c r="P38" s="235"/>
      <c r="Q38" s="235"/>
      <c r="R38" s="235"/>
      <c r="S38" s="235"/>
      <c r="T38" s="235"/>
      <c r="U38" s="237"/>
      <c r="V38" s="247"/>
      <c r="W38" s="4"/>
      <c r="X38" s="4"/>
      <c r="Y38" s="4"/>
      <c r="Z38" s="4"/>
    </row>
    <row r="39" spans="1:26" ht="30" customHeight="1" x14ac:dyDescent="0.2">
      <c r="A39" s="4"/>
      <c r="B39" s="411"/>
      <c r="C39" s="353"/>
      <c r="D39" s="239" t="s">
        <v>149</v>
      </c>
      <c r="E39" s="240"/>
      <c r="F39" s="240"/>
      <c r="G39" s="240"/>
      <c r="H39" s="240"/>
      <c r="I39" s="242"/>
      <c r="J39" s="243"/>
      <c r="K39" s="238"/>
      <c r="L39" s="4"/>
      <c r="M39" s="411"/>
      <c r="N39" s="353"/>
      <c r="O39" s="239" t="s">
        <v>149</v>
      </c>
      <c r="P39" s="240"/>
      <c r="Q39" s="240"/>
      <c r="R39" s="240"/>
      <c r="S39" s="240"/>
      <c r="T39" s="242"/>
      <c r="U39" s="243"/>
      <c r="V39" s="238"/>
      <c r="W39" s="4"/>
      <c r="X39" s="4"/>
      <c r="Y39" s="4"/>
      <c r="Z39" s="4"/>
    </row>
    <row r="40" spans="1:26" ht="30" customHeight="1" x14ac:dyDescent="0.2">
      <c r="A40" s="4"/>
      <c r="B40" s="415"/>
      <c r="C40" s="417"/>
      <c r="D40" s="244" t="s">
        <v>150</v>
      </c>
      <c r="E40" s="245"/>
      <c r="F40" s="245"/>
      <c r="G40" s="245"/>
      <c r="H40" s="245"/>
      <c r="I40" s="242"/>
      <c r="J40" s="243"/>
      <c r="K40" s="238"/>
      <c r="L40" s="4"/>
      <c r="M40" s="415"/>
      <c r="N40" s="417"/>
      <c r="O40" s="244" t="s">
        <v>150</v>
      </c>
      <c r="P40" s="245"/>
      <c r="Q40" s="245"/>
      <c r="R40" s="245"/>
      <c r="S40" s="245"/>
      <c r="T40" s="242"/>
      <c r="U40" s="243"/>
      <c r="V40" s="238"/>
      <c r="W40" s="4"/>
      <c r="X40" s="4"/>
      <c r="Y40" s="4"/>
      <c r="Z40" s="4"/>
    </row>
    <row r="41" spans="1:26" ht="30" customHeight="1" x14ac:dyDescent="0.2">
      <c r="A41" s="4"/>
      <c r="B41" s="414" t="str">
        <f>'TEAM NAMES &amp; EVENTS'!$F$14</f>
        <v xml:space="preserve">C </v>
      </c>
      <c r="C41" s="416" t="str">
        <f>'TEAM NAMES &amp; EVENTS'!$E$14</f>
        <v xml:space="preserve">Mary Dean's </v>
      </c>
      <c r="D41" s="234" t="s">
        <v>148</v>
      </c>
      <c r="E41" s="235"/>
      <c r="F41" s="235"/>
      <c r="G41" s="235"/>
      <c r="H41" s="235"/>
      <c r="I41" s="235"/>
      <c r="J41" s="237"/>
      <c r="K41" s="247"/>
      <c r="L41" s="4"/>
      <c r="M41" s="414" t="str">
        <f>'TEAM NAMES &amp; EVENTS'!$F$22</f>
        <v>K</v>
      </c>
      <c r="N41" s="416">
        <f>'TEAM NAMES &amp; EVENTS'!$E$22</f>
        <v>0</v>
      </c>
      <c r="O41" s="234" t="s">
        <v>148</v>
      </c>
      <c r="P41" s="235"/>
      <c r="Q41" s="235"/>
      <c r="R41" s="235"/>
      <c r="S41" s="235"/>
      <c r="T41" s="235"/>
      <c r="U41" s="237"/>
      <c r="V41" s="247"/>
      <c r="W41" s="4"/>
      <c r="X41" s="4"/>
      <c r="Y41" s="4"/>
      <c r="Z41" s="4"/>
    </row>
    <row r="42" spans="1:26" ht="30" customHeight="1" x14ac:dyDescent="0.2">
      <c r="A42" s="4"/>
      <c r="B42" s="411"/>
      <c r="C42" s="353"/>
      <c r="D42" s="239" t="s">
        <v>149</v>
      </c>
      <c r="E42" s="240"/>
      <c r="F42" s="240"/>
      <c r="G42" s="240"/>
      <c r="H42" s="240"/>
      <c r="I42" s="242"/>
      <c r="J42" s="243"/>
      <c r="K42" s="238"/>
      <c r="L42" s="4"/>
      <c r="M42" s="411"/>
      <c r="N42" s="353"/>
      <c r="O42" s="239" t="s">
        <v>149</v>
      </c>
      <c r="P42" s="240"/>
      <c r="Q42" s="240"/>
      <c r="R42" s="240"/>
      <c r="S42" s="240"/>
      <c r="T42" s="242"/>
      <c r="U42" s="243"/>
      <c r="V42" s="238"/>
      <c r="W42" s="4"/>
      <c r="X42" s="4"/>
      <c r="Y42" s="4"/>
      <c r="Z42" s="4"/>
    </row>
    <row r="43" spans="1:26" ht="30" customHeight="1" x14ac:dyDescent="0.2">
      <c r="A43" s="4"/>
      <c r="B43" s="415"/>
      <c r="C43" s="417"/>
      <c r="D43" s="244" t="s">
        <v>150</v>
      </c>
      <c r="E43" s="245"/>
      <c r="F43" s="245"/>
      <c r="G43" s="245"/>
      <c r="H43" s="245"/>
      <c r="I43" s="242"/>
      <c r="J43" s="243"/>
      <c r="K43" s="238"/>
      <c r="L43" s="4"/>
      <c r="M43" s="415"/>
      <c r="N43" s="417"/>
      <c r="O43" s="244" t="s">
        <v>150</v>
      </c>
      <c r="P43" s="245"/>
      <c r="Q43" s="245"/>
      <c r="R43" s="245"/>
      <c r="S43" s="245"/>
      <c r="T43" s="242"/>
      <c r="U43" s="243"/>
      <c r="V43" s="238"/>
      <c r="W43" s="4"/>
      <c r="X43" s="4"/>
      <c r="Y43" s="4"/>
      <c r="Z43" s="4"/>
    </row>
    <row r="44" spans="1:26" ht="30" customHeight="1" x14ac:dyDescent="0.2">
      <c r="A44" s="4"/>
      <c r="B44" s="414" t="str">
        <f>'TEAM NAMES &amp; EVENTS'!$F$15</f>
        <v xml:space="preserve">D </v>
      </c>
      <c r="C44" s="416" t="str">
        <f>'TEAM NAMES &amp; EVENTS'!$E$15</f>
        <v>Elburton</v>
      </c>
      <c r="D44" s="234" t="s">
        <v>148</v>
      </c>
      <c r="E44" s="235"/>
      <c r="F44" s="235"/>
      <c r="G44" s="235"/>
      <c r="H44" s="235"/>
      <c r="I44" s="235"/>
      <c r="J44" s="237"/>
      <c r="K44" s="247"/>
      <c r="L44" s="4"/>
      <c r="M44" s="414" t="str">
        <f>'TEAM NAMES &amp; EVENTS'!$F$23</f>
        <v>L</v>
      </c>
      <c r="N44" s="416">
        <f>'TEAM NAMES &amp; EVENTS'!$E$23</f>
        <v>0</v>
      </c>
      <c r="O44" s="234" t="s">
        <v>148</v>
      </c>
      <c r="P44" s="235"/>
      <c r="Q44" s="235"/>
      <c r="R44" s="235"/>
      <c r="S44" s="235"/>
      <c r="T44" s="235"/>
      <c r="U44" s="237"/>
      <c r="V44" s="247"/>
      <c r="W44" s="4"/>
      <c r="X44" s="4"/>
      <c r="Y44" s="4"/>
      <c r="Z44" s="4"/>
    </row>
    <row r="45" spans="1:26" ht="30" customHeight="1" x14ac:dyDescent="0.2">
      <c r="A45" s="4"/>
      <c r="B45" s="411"/>
      <c r="C45" s="353"/>
      <c r="D45" s="239" t="s">
        <v>149</v>
      </c>
      <c r="E45" s="240"/>
      <c r="F45" s="240"/>
      <c r="G45" s="240"/>
      <c r="H45" s="240"/>
      <c r="I45" s="242"/>
      <c r="J45" s="243"/>
      <c r="K45" s="238"/>
      <c r="L45" s="4"/>
      <c r="M45" s="411"/>
      <c r="N45" s="353"/>
      <c r="O45" s="239" t="s">
        <v>149</v>
      </c>
      <c r="P45" s="240"/>
      <c r="Q45" s="240"/>
      <c r="R45" s="240"/>
      <c r="S45" s="240"/>
      <c r="T45" s="242"/>
      <c r="U45" s="243"/>
      <c r="V45" s="238"/>
      <c r="W45" s="4"/>
      <c r="X45" s="4"/>
      <c r="Y45" s="4"/>
      <c r="Z45" s="4"/>
    </row>
    <row r="46" spans="1:26" ht="30" customHeight="1" x14ac:dyDescent="0.2">
      <c r="A46" s="4"/>
      <c r="B46" s="415"/>
      <c r="C46" s="417"/>
      <c r="D46" s="244" t="s">
        <v>150</v>
      </c>
      <c r="E46" s="245"/>
      <c r="F46" s="245"/>
      <c r="G46" s="245"/>
      <c r="H46" s="245"/>
      <c r="I46" s="242"/>
      <c r="J46" s="243"/>
      <c r="K46" s="238"/>
      <c r="L46" s="4"/>
      <c r="M46" s="415"/>
      <c r="N46" s="417"/>
      <c r="O46" s="244" t="s">
        <v>150</v>
      </c>
      <c r="P46" s="245"/>
      <c r="Q46" s="245"/>
      <c r="R46" s="245"/>
      <c r="S46" s="245"/>
      <c r="T46" s="242"/>
      <c r="U46" s="243"/>
      <c r="V46" s="238"/>
      <c r="W46" s="4"/>
      <c r="X46" s="4"/>
      <c r="Y46" s="4"/>
      <c r="Z46" s="4"/>
    </row>
    <row r="47" spans="1:26" ht="30" customHeight="1" x14ac:dyDescent="0.2">
      <c r="A47" s="4"/>
      <c r="B47" s="414" t="str">
        <f>'TEAM NAMES &amp; EVENTS'!$F$16</f>
        <v>E</v>
      </c>
      <c r="C47" s="416" t="str">
        <f>'TEAM NAMES &amp; EVENTS'!$E$16</f>
        <v xml:space="preserve">Montpelier </v>
      </c>
      <c r="D47" s="234" t="s">
        <v>148</v>
      </c>
      <c r="E47" s="235"/>
      <c r="F47" s="235"/>
      <c r="G47" s="235"/>
      <c r="H47" s="235"/>
      <c r="I47" s="235"/>
      <c r="J47" s="237"/>
      <c r="K47" s="247"/>
      <c r="L47" s="4"/>
      <c r="M47" s="414" t="str">
        <f>'TEAM NAMES &amp; EVENTS'!$F$24</f>
        <v>M</v>
      </c>
      <c r="N47" s="416">
        <f>'TEAM NAMES &amp; EVENTS'!$E$24</f>
        <v>0</v>
      </c>
      <c r="O47" s="234" t="s">
        <v>148</v>
      </c>
      <c r="P47" s="235"/>
      <c r="Q47" s="235"/>
      <c r="R47" s="235"/>
      <c r="S47" s="235"/>
      <c r="T47" s="235"/>
      <c r="U47" s="237"/>
      <c r="V47" s="247"/>
      <c r="W47" s="4"/>
      <c r="X47" s="4"/>
      <c r="Y47" s="4"/>
      <c r="Z47" s="4"/>
    </row>
    <row r="48" spans="1:26" ht="30" customHeight="1" x14ac:dyDescent="0.2">
      <c r="A48" s="4"/>
      <c r="B48" s="411"/>
      <c r="C48" s="353"/>
      <c r="D48" s="239" t="s">
        <v>149</v>
      </c>
      <c r="E48" s="240"/>
      <c r="F48" s="240"/>
      <c r="G48" s="240"/>
      <c r="H48" s="240"/>
      <c r="I48" s="242"/>
      <c r="J48" s="243"/>
      <c r="K48" s="238"/>
      <c r="L48" s="4"/>
      <c r="M48" s="411"/>
      <c r="N48" s="353"/>
      <c r="O48" s="239" t="s">
        <v>149</v>
      </c>
      <c r="P48" s="240"/>
      <c r="Q48" s="240"/>
      <c r="R48" s="240"/>
      <c r="S48" s="240"/>
      <c r="T48" s="242"/>
      <c r="U48" s="243"/>
      <c r="V48" s="238"/>
      <c r="W48" s="4"/>
      <c r="X48" s="4"/>
      <c r="Y48" s="4"/>
      <c r="Z48" s="4"/>
    </row>
    <row r="49" spans="1:26" ht="30" customHeight="1" x14ac:dyDescent="0.2">
      <c r="A49" s="4"/>
      <c r="B49" s="415"/>
      <c r="C49" s="417"/>
      <c r="D49" s="244" t="s">
        <v>150</v>
      </c>
      <c r="E49" s="245"/>
      <c r="F49" s="245"/>
      <c r="G49" s="245"/>
      <c r="H49" s="245"/>
      <c r="I49" s="242"/>
      <c r="J49" s="243"/>
      <c r="K49" s="238"/>
      <c r="L49" s="4"/>
      <c r="M49" s="415"/>
      <c r="N49" s="417"/>
      <c r="O49" s="244" t="s">
        <v>150</v>
      </c>
      <c r="P49" s="245"/>
      <c r="Q49" s="245"/>
      <c r="R49" s="245"/>
      <c r="S49" s="245"/>
      <c r="T49" s="242"/>
      <c r="U49" s="243"/>
      <c r="V49" s="238"/>
      <c r="W49" s="4"/>
      <c r="X49" s="4"/>
      <c r="Y49" s="4"/>
      <c r="Z49" s="4"/>
    </row>
    <row r="50" spans="1:26" ht="30" customHeight="1" x14ac:dyDescent="0.2">
      <c r="A50" s="4"/>
      <c r="B50" s="414" t="str">
        <f>'TEAM NAMES &amp; EVENTS'!$F$17</f>
        <v>F</v>
      </c>
      <c r="C50" s="416" t="str">
        <f>'TEAM NAMES &amp; EVENTS'!$E$17</f>
        <v xml:space="preserve">Plympton St Maurice </v>
      </c>
      <c r="D50" s="234" t="s">
        <v>148</v>
      </c>
      <c r="E50" s="235"/>
      <c r="F50" s="235"/>
      <c r="G50" s="235"/>
      <c r="H50" s="235"/>
      <c r="I50" s="235"/>
      <c r="J50" s="237"/>
      <c r="K50" s="247"/>
      <c r="L50" s="4"/>
      <c r="M50" s="414" t="str">
        <f>'TEAM NAMES &amp; EVENTS'!$F$25</f>
        <v>N</v>
      </c>
      <c r="N50" s="416">
        <f>'TEAM NAMES &amp; EVENTS'!$E$25</f>
        <v>0</v>
      </c>
      <c r="O50" s="234" t="s">
        <v>148</v>
      </c>
      <c r="P50" s="235"/>
      <c r="Q50" s="235"/>
      <c r="R50" s="235"/>
      <c r="S50" s="235"/>
      <c r="T50" s="235"/>
      <c r="U50" s="237"/>
      <c r="V50" s="247"/>
      <c r="W50" s="4"/>
      <c r="X50" s="4"/>
      <c r="Y50" s="4"/>
      <c r="Z50" s="4"/>
    </row>
    <row r="51" spans="1:26" ht="30" customHeight="1" x14ac:dyDescent="0.2">
      <c r="A51" s="4"/>
      <c r="B51" s="411"/>
      <c r="C51" s="353"/>
      <c r="D51" s="239" t="s">
        <v>149</v>
      </c>
      <c r="E51" s="240"/>
      <c r="F51" s="240"/>
      <c r="G51" s="240"/>
      <c r="H51" s="240"/>
      <c r="I51" s="242"/>
      <c r="J51" s="243"/>
      <c r="K51" s="238"/>
      <c r="L51" s="4"/>
      <c r="M51" s="411"/>
      <c r="N51" s="353"/>
      <c r="O51" s="239" t="s">
        <v>149</v>
      </c>
      <c r="P51" s="240"/>
      <c r="Q51" s="240"/>
      <c r="R51" s="240"/>
      <c r="S51" s="240"/>
      <c r="T51" s="242"/>
      <c r="U51" s="243"/>
      <c r="V51" s="238"/>
      <c r="W51" s="4"/>
      <c r="X51" s="4"/>
      <c r="Y51" s="4"/>
      <c r="Z51" s="4"/>
    </row>
    <row r="52" spans="1:26" ht="30" customHeight="1" x14ac:dyDescent="0.2">
      <c r="A52" s="4"/>
      <c r="B52" s="415"/>
      <c r="C52" s="417"/>
      <c r="D52" s="244" t="s">
        <v>150</v>
      </c>
      <c r="E52" s="245"/>
      <c r="F52" s="245"/>
      <c r="G52" s="245"/>
      <c r="H52" s="245"/>
      <c r="I52" s="242"/>
      <c r="J52" s="243"/>
      <c r="K52" s="238"/>
      <c r="L52" s="4"/>
      <c r="M52" s="415"/>
      <c r="N52" s="417"/>
      <c r="O52" s="244" t="s">
        <v>150</v>
      </c>
      <c r="P52" s="245"/>
      <c r="Q52" s="245"/>
      <c r="R52" s="245"/>
      <c r="S52" s="245"/>
      <c r="T52" s="242"/>
      <c r="U52" s="243"/>
      <c r="V52" s="238"/>
      <c r="W52" s="4"/>
      <c r="X52" s="4"/>
      <c r="Y52" s="4"/>
      <c r="Z52" s="4"/>
    </row>
    <row r="53" spans="1:26" ht="30" customHeight="1" x14ac:dyDescent="0.2">
      <c r="A53" s="4"/>
      <c r="B53" s="414" t="str">
        <f>'TEAM NAMES &amp; EVENTS'!$F$18</f>
        <v xml:space="preserve">G </v>
      </c>
      <c r="C53" s="416" t="str">
        <f>'TEAM NAMES &amp; EVENTS'!$E$18</f>
        <v>Compton</v>
      </c>
      <c r="D53" s="234" t="s">
        <v>148</v>
      </c>
      <c r="E53" s="235"/>
      <c r="F53" s="235"/>
      <c r="G53" s="235"/>
      <c r="H53" s="235"/>
      <c r="I53" s="235"/>
      <c r="J53" s="237"/>
      <c r="K53" s="247"/>
      <c r="L53" s="4"/>
      <c r="M53" s="414" t="str">
        <f>'TEAM NAMES &amp; EVENTS'!$F$26</f>
        <v>O</v>
      </c>
      <c r="N53" s="416">
        <f>'TEAM NAMES &amp; EVENTS'!$E$26</f>
        <v>0</v>
      </c>
      <c r="O53" s="234" t="s">
        <v>148</v>
      </c>
      <c r="P53" s="235"/>
      <c r="Q53" s="235"/>
      <c r="R53" s="235"/>
      <c r="S53" s="235"/>
      <c r="T53" s="235"/>
      <c r="U53" s="237"/>
      <c r="V53" s="247"/>
      <c r="W53" s="4"/>
      <c r="X53" s="4"/>
      <c r="Y53" s="4"/>
      <c r="Z53" s="4"/>
    </row>
    <row r="54" spans="1:26" ht="30" customHeight="1" x14ac:dyDescent="0.2">
      <c r="A54" s="4"/>
      <c r="B54" s="411"/>
      <c r="C54" s="353"/>
      <c r="D54" s="239" t="s">
        <v>149</v>
      </c>
      <c r="E54" s="240"/>
      <c r="F54" s="240"/>
      <c r="G54" s="240"/>
      <c r="H54" s="240"/>
      <c r="I54" s="242"/>
      <c r="J54" s="243"/>
      <c r="K54" s="238"/>
      <c r="L54" s="4"/>
      <c r="M54" s="411"/>
      <c r="N54" s="353"/>
      <c r="O54" s="239" t="s">
        <v>149</v>
      </c>
      <c r="P54" s="240"/>
      <c r="Q54" s="240"/>
      <c r="R54" s="240"/>
      <c r="S54" s="240"/>
      <c r="T54" s="242"/>
      <c r="U54" s="243"/>
      <c r="V54" s="238"/>
      <c r="W54" s="4"/>
      <c r="X54" s="4"/>
      <c r="Y54" s="4"/>
      <c r="Z54" s="4"/>
    </row>
    <row r="55" spans="1:26" ht="30" customHeight="1" x14ac:dyDescent="0.2">
      <c r="A55" s="4"/>
      <c r="B55" s="415"/>
      <c r="C55" s="417"/>
      <c r="D55" s="244" t="s">
        <v>150</v>
      </c>
      <c r="E55" s="245"/>
      <c r="F55" s="245"/>
      <c r="G55" s="245"/>
      <c r="H55" s="245"/>
      <c r="I55" s="242"/>
      <c r="J55" s="243"/>
      <c r="K55" s="238"/>
      <c r="L55" s="4"/>
      <c r="M55" s="415"/>
      <c r="N55" s="417"/>
      <c r="O55" s="244" t="s">
        <v>150</v>
      </c>
      <c r="P55" s="245"/>
      <c r="Q55" s="245"/>
      <c r="R55" s="245"/>
      <c r="S55" s="245"/>
      <c r="T55" s="242"/>
      <c r="U55" s="243"/>
      <c r="V55" s="238"/>
      <c r="W55" s="4"/>
      <c r="X55" s="4"/>
      <c r="Y55" s="4"/>
      <c r="Z55" s="4"/>
    </row>
    <row r="56" spans="1:26" ht="30" customHeight="1" x14ac:dyDescent="0.2">
      <c r="A56" s="4"/>
      <c r="B56" s="414" t="str">
        <f>'TEAM NAMES &amp; EVENTS'!$F$19</f>
        <v>H</v>
      </c>
      <c r="C56" s="416" t="str">
        <f>'TEAM NAMES &amp; EVENTS'!$E$19</f>
        <v>Salsibury Road</v>
      </c>
      <c r="D56" s="234" t="s">
        <v>148</v>
      </c>
      <c r="E56" s="235"/>
      <c r="F56" s="235"/>
      <c r="G56" s="235"/>
      <c r="H56" s="235"/>
      <c r="I56" s="235"/>
      <c r="J56" s="237"/>
      <c r="K56" s="247"/>
      <c r="L56" s="4"/>
      <c r="M56" s="414" t="str">
        <f>'TEAM NAMES &amp; EVENTS'!$F$27</f>
        <v>P</v>
      </c>
      <c r="N56" s="416">
        <f>'TEAM NAMES &amp; EVENTS'!$E$27</f>
        <v>0</v>
      </c>
      <c r="O56" s="234" t="s">
        <v>148</v>
      </c>
      <c r="P56" s="235"/>
      <c r="Q56" s="235"/>
      <c r="R56" s="235"/>
      <c r="S56" s="235"/>
      <c r="T56" s="235"/>
      <c r="U56" s="237"/>
      <c r="V56" s="247"/>
      <c r="W56" s="4"/>
      <c r="X56" s="4"/>
      <c r="Y56" s="4"/>
      <c r="Z56" s="4"/>
    </row>
    <row r="57" spans="1:26" ht="30" customHeight="1" x14ac:dyDescent="0.2">
      <c r="A57" s="4"/>
      <c r="B57" s="411"/>
      <c r="C57" s="353"/>
      <c r="D57" s="239" t="s">
        <v>149</v>
      </c>
      <c r="E57" s="240"/>
      <c r="F57" s="240"/>
      <c r="G57" s="240"/>
      <c r="H57" s="240"/>
      <c r="I57" s="242"/>
      <c r="J57" s="243"/>
      <c r="K57" s="238"/>
      <c r="L57" s="4"/>
      <c r="M57" s="411"/>
      <c r="N57" s="353"/>
      <c r="O57" s="239" t="s">
        <v>149</v>
      </c>
      <c r="P57" s="240"/>
      <c r="Q57" s="240"/>
      <c r="R57" s="240"/>
      <c r="S57" s="240"/>
      <c r="T57" s="242"/>
      <c r="U57" s="243"/>
      <c r="V57" s="238"/>
      <c r="W57" s="4"/>
      <c r="X57" s="4"/>
      <c r="Y57" s="4"/>
      <c r="Z57" s="4"/>
    </row>
    <row r="58" spans="1:26" ht="30" customHeight="1" x14ac:dyDescent="0.2">
      <c r="A58" s="4"/>
      <c r="B58" s="415"/>
      <c r="C58" s="417"/>
      <c r="D58" s="244" t="s">
        <v>150</v>
      </c>
      <c r="E58" s="245"/>
      <c r="F58" s="245"/>
      <c r="G58" s="245"/>
      <c r="H58" s="245"/>
      <c r="I58" s="248"/>
      <c r="J58" s="249"/>
      <c r="K58" s="250"/>
      <c r="L58" s="4"/>
      <c r="M58" s="415"/>
      <c r="N58" s="417"/>
      <c r="O58" s="244" t="s">
        <v>150</v>
      </c>
      <c r="P58" s="245"/>
      <c r="Q58" s="245"/>
      <c r="R58" s="245"/>
      <c r="S58" s="245"/>
      <c r="T58" s="248"/>
      <c r="U58" s="249"/>
      <c r="V58" s="250"/>
      <c r="W58" s="4"/>
      <c r="X58" s="4"/>
      <c r="Y58" s="4"/>
      <c r="Z58" s="4"/>
    </row>
    <row r="59" spans="1:26" ht="15" customHeight="1" x14ac:dyDescent="0.2">
      <c r="A59" s="4"/>
      <c r="B59" s="198"/>
      <c r="C59" s="198"/>
      <c r="D59" s="4"/>
      <c r="E59" s="4"/>
      <c r="F59" s="4"/>
      <c r="G59" s="4"/>
      <c r="H59" s="4"/>
      <c r="I59" s="4"/>
      <c r="J59" s="4"/>
      <c r="K59" s="4"/>
      <c r="L59" s="4"/>
      <c r="M59" s="198"/>
      <c r="N59" s="198"/>
      <c r="O59" s="4"/>
      <c r="P59" s="4"/>
      <c r="Q59" s="4"/>
      <c r="R59" s="4"/>
      <c r="S59" s="4"/>
      <c r="T59" s="4"/>
      <c r="U59" s="4"/>
      <c r="V59" s="4"/>
      <c r="W59" s="4"/>
      <c r="X59" s="4"/>
      <c r="Y59" s="4"/>
      <c r="Z59" s="4"/>
    </row>
    <row r="60" spans="1:26" ht="15" customHeight="1" x14ac:dyDescent="0.2">
      <c r="A60" s="4"/>
      <c r="B60" s="198"/>
      <c r="C60" s="198"/>
      <c r="D60" s="4"/>
      <c r="E60" s="4"/>
      <c r="F60" s="4"/>
      <c r="G60" s="4"/>
      <c r="H60" s="4"/>
      <c r="I60" s="4"/>
      <c r="J60" s="4"/>
      <c r="K60" s="4"/>
      <c r="L60" s="4"/>
      <c r="M60" s="198"/>
      <c r="N60" s="198"/>
      <c r="O60" s="4"/>
      <c r="P60" s="4"/>
      <c r="Q60" s="4"/>
      <c r="R60" s="4"/>
      <c r="S60" s="4"/>
      <c r="T60" s="4"/>
      <c r="U60" s="4"/>
      <c r="V60" s="4"/>
      <c r="W60" s="4"/>
      <c r="X60" s="4"/>
      <c r="Y60" s="4"/>
      <c r="Z60" s="4"/>
    </row>
    <row r="61" spans="1:26" ht="27" customHeight="1" x14ac:dyDescent="0.35">
      <c r="A61" s="4"/>
      <c r="B61" s="231" t="s">
        <v>158</v>
      </c>
      <c r="C61" s="198"/>
      <c r="D61" s="4"/>
      <c r="E61" s="4"/>
      <c r="F61" s="4"/>
      <c r="G61" s="4"/>
      <c r="H61" s="4"/>
      <c r="I61" s="4"/>
      <c r="J61" s="4"/>
      <c r="K61" s="4"/>
      <c r="L61" s="4"/>
      <c r="M61" s="231" t="s">
        <v>158</v>
      </c>
      <c r="N61" s="198"/>
      <c r="O61" s="4"/>
      <c r="P61" s="4"/>
      <c r="Q61" s="4"/>
      <c r="R61" s="4"/>
      <c r="S61" s="4"/>
      <c r="T61" s="4"/>
      <c r="U61" s="4"/>
      <c r="V61" s="4"/>
      <c r="W61" s="4"/>
      <c r="X61" s="4"/>
      <c r="Y61" s="4"/>
      <c r="Z61" s="4"/>
    </row>
    <row r="62" spans="1:26" ht="15.75" customHeight="1" x14ac:dyDescent="0.2">
      <c r="A62" s="4"/>
      <c r="B62" s="251"/>
      <c r="C62" s="251"/>
      <c r="D62" s="232"/>
      <c r="E62" s="232"/>
      <c r="F62" s="232"/>
      <c r="G62" s="232"/>
      <c r="H62" s="232"/>
      <c r="I62" s="232"/>
      <c r="J62" s="232"/>
      <c r="K62" s="232"/>
      <c r="L62" s="4"/>
      <c r="M62" s="251"/>
      <c r="N62" s="251"/>
      <c r="O62" s="232"/>
      <c r="P62" s="232"/>
      <c r="Q62" s="232"/>
      <c r="R62" s="232"/>
      <c r="S62" s="232"/>
      <c r="T62" s="232"/>
      <c r="U62" s="232"/>
      <c r="V62" s="232"/>
      <c r="W62" s="4"/>
      <c r="X62" s="4"/>
      <c r="Y62" s="4"/>
      <c r="Z62" s="4"/>
    </row>
    <row r="63" spans="1:26" ht="30" customHeight="1" x14ac:dyDescent="0.2">
      <c r="A63" s="4"/>
      <c r="B63" s="418" t="s">
        <v>106</v>
      </c>
      <c r="C63" s="419" t="s">
        <v>107</v>
      </c>
      <c r="D63" s="420" t="s">
        <v>144</v>
      </c>
      <c r="E63" s="421" t="s">
        <v>145</v>
      </c>
      <c r="F63" s="422"/>
      <c r="G63" s="423"/>
      <c r="H63" s="424" t="s">
        <v>146</v>
      </c>
      <c r="I63" s="424" t="s">
        <v>147</v>
      </c>
      <c r="J63" s="425" t="s">
        <v>33</v>
      </c>
      <c r="K63" s="426" t="s">
        <v>34</v>
      </c>
      <c r="L63" s="4"/>
      <c r="M63" s="418" t="s">
        <v>106</v>
      </c>
      <c r="N63" s="419" t="s">
        <v>107</v>
      </c>
      <c r="O63" s="420" t="s">
        <v>144</v>
      </c>
      <c r="P63" s="421" t="s">
        <v>145</v>
      </c>
      <c r="Q63" s="422"/>
      <c r="R63" s="423"/>
      <c r="S63" s="424" t="s">
        <v>146</v>
      </c>
      <c r="T63" s="424" t="s">
        <v>147</v>
      </c>
      <c r="U63" s="425" t="s">
        <v>33</v>
      </c>
      <c r="V63" s="426" t="s">
        <v>34</v>
      </c>
      <c r="W63" s="4"/>
      <c r="X63" s="4"/>
      <c r="Y63" s="4"/>
      <c r="Z63" s="4"/>
    </row>
    <row r="64" spans="1:26" ht="30" customHeight="1" x14ac:dyDescent="0.2">
      <c r="A64" s="4"/>
      <c r="B64" s="415"/>
      <c r="C64" s="417"/>
      <c r="D64" s="378"/>
      <c r="E64" s="233">
        <v>1</v>
      </c>
      <c r="F64" s="233">
        <v>2</v>
      </c>
      <c r="G64" s="233">
        <v>3</v>
      </c>
      <c r="H64" s="378"/>
      <c r="I64" s="378"/>
      <c r="J64" s="395"/>
      <c r="K64" s="427"/>
      <c r="L64" s="4"/>
      <c r="M64" s="415"/>
      <c r="N64" s="417"/>
      <c r="O64" s="378"/>
      <c r="P64" s="233">
        <v>1</v>
      </c>
      <c r="Q64" s="233">
        <v>2</v>
      </c>
      <c r="R64" s="233">
        <v>3</v>
      </c>
      <c r="S64" s="378"/>
      <c r="T64" s="378"/>
      <c r="U64" s="395"/>
      <c r="V64" s="427"/>
      <c r="W64" s="4"/>
      <c r="X64" s="4"/>
      <c r="Y64" s="4"/>
      <c r="Z64" s="4"/>
    </row>
    <row r="65" spans="1:26" ht="30" customHeight="1" x14ac:dyDescent="0.2">
      <c r="A65" s="4"/>
      <c r="B65" s="414" t="str">
        <f>'TEAM NAMES &amp; EVENTS'!$F$12</f>
        <v>A</v>
      </c>
      <c r="C65" s="416" t="str">
        <f>'TEAM NAMES &amp; EVENTS'!$E$12</f>
        <v>Bickleigh Down</v>
      </c>
      <c r="D65" s="234" t="s">
        <v>148</v>
      </c>
      <c r="E65" s="235"/>
      <c r="F65" s="235"/>
      <c r="G65" s="235"/>
      <c r="H65" s="235"/>
      <c r="I65" s="235"/>
      <c r="J65" s="237"/>
      <c r="K65" s="238"/>
      <c r="L65" s="4"/>
      <c r="M65" s="414">
        <f>'TEAM NAMES &amp; EVENTS'!$F$20</f>
        <v>0</v>
      </c>
      <c r="N65" s="416">
        <f>'TEAM NAMES &amp; EVENTS'!$E$20</f>
        <v>0</v>
      </c>
      <c r="O65" s="234" t="s">
        <v>148</v>
      </c>
      <c r="P65" s="235"/>
      <c r="Q65" s="235"/>
      <c r="R65" s="235"/>
      <c r="S65" s="235"/>
      <c r="T65" s="235"/>
      <c r="U65" s="237"/>
      <c r="V65" s="238"/>
      <c r="W65" s="4"/>
      <c r="X65" s="4"/>
      <c r="Y65" s="4"/>
      <c r="Z65" s="4"/>
    </row>
    <row r="66" spans="1:26" ht="30" customHeight="1" x14ac:dyDescent="0.2">
      <c r="A66" s="4"/>
      <c r="B66" s="411"/>
      <c r="C66" s="353"/>
      <c r="D66" s="239" t="s">
        <v>149</v>
      </c>
      <c r="E66" s="240"/>
      <c r="F66" s="240"/>
      <c r="G66" s="240"/>
      <c r="H66" s="240"/>
      <c r="I66" s="242"/>
      <c r="J66" s="243"/>
      <c r="K66" s="238"/>
      <c r="L66" s="4"/>
      <c r="M66" s="411"/>
      <c r="N66" s="353"/>
      <c r="O66" s="239" t="s">
        <v>149</v>
      </c>
      <c r="P66" s="240"/>
      <c r="Q66" s="240"/>
      <c r="R66" s="240"/>
      <c r="S66" s="240"/>
      <c r="T66" s="242"/>
      <c r="U66" s="243"/>
      <c r="V66" s="238"/>
      <c r="W66" s="4"/>
      <c r="X66" s="4"/>
      <c r="Y66" s="4"/>
      <c r="Z66" s="4"/>
    </row>
    <row r="67" spans="1:26" ht="30" customHeight="1" x14ac:dyDescent="0.2">
      <c r="A67" s="4"/>
      <c r="B67" s="415"/>
      <c r="C67" s="417"/>
      <c r="D67" s="244" t="s">
        <v>150</v>
      </c>
      <c r="E67" s="245"/>
      <c r="F67" s="245"/>
      <c r="G67" s="245"/>
      <c r="H67" s="245"/>
      <c r="I67" s="242"/>
      <c r="J67" s="243"/>
      <c r="K67" s="238"/>
      <c r="L67" s="4"/>
      <c r="M67" s="415"/>
      <c r="N67" s="417"/>
      <c r="O67" s="244" t="s">
        <v>150</v>
      </c>
      <c r="P67" s="245"/>
      <c r="Q67" s="245"/>
      <c r="R67" s="245"/>
      <c r="S67" s="245"/>
      <c r="T67" s="242"/>
      <c r="U67" s="243"/>
      <c r="V67" s="238"/>
      <c r="W67" s="4"/>
      <c r="X67" s="4"/>
      <c r="Y67" s="4"/>
      <c r="Z67" s="4"/>
    </row>
    <row r="68" spans="1:26" ht="30" customHeight="1" x14ac:dyDescent="0.2">
      <c r="A68" s="4"/>
      <c r="B68" s="414" t="str">
        <f>'TEAM NAMES &amp; EVENTS'!$F$13</f>
        <v>B</v>
      </c>
      <c r="C68" s="416" t="str">
        <f>'TEAM NAMES &amp; EVENTS'!$E$13</f>
        <v>Holy Cross</v>
      </c>
      <c r="D68" s="234" t="s">
        <v>148</v>
      </c>
      <c r="E68" s="235"/>
      <c r="F68" s="235"/>
      <c r="G68" s="235"/>
      <c r="H68" s="235"/>
      <c r="I68" s="235"/>
      <c r="J68" s="237"/>
      <c r="K68" s="247"/>
      <c r="L68" s="4"/>
      <c r="M68" s="414" t="str">
        <f>'TEAM NAMES &amp; EVENTS'!$F$21</f>
        <v>J</v>
      </c>
      <c r="N68" s="416">
        <f>'TEAM NAMES &amp; EVENTS'!$E$21</f>
        <v>0</v>
      </c>
      <c r="O68" s="234" t="s">
        <v>148</v>
      </c>
      <c r="P68" s="235"/>
      <c r="Q68" s="235"/>
      <c r="R68" s="235"/>
      <c r="S68" s="235"/>
      <c r="T68" s="235"/>
      <c r="U68" s="237"/>
      <c r="V68" s="247"/>
      <c r="W68" s="4"/>
      <c r="X68" s="4"/>
      <c r="Y68" s="4"/>
      <c r="Z68" s="4"/>
    </row>
    <row r="69" spans="1:26" ht="30" customHeight="1" x14ac:dyDescent="0.2">
      <c r="A69" s="4"/>
      <c r="B69" s="411"/>
      <c r="C69" s="353"/>
      <c r="D69" s="239" t="s">
        <v>149</v>
      </c>
      <c r="E69" s="240"/>
      <c r="F69" s="240"/>
      <c r="G69" s="240"/>
      <c r="H69" s="240"/>
      <c r="I69" s="242"/>
      <c r="J69" s="243"/>
      <c r="K69" s="238"/>
      <c r="L69" s="4"/>
      <c r="M69" s="411"/>
      <c r="N69" s="353"/>
      <c r="O69" s="239" t="s">
        <v>149</v>
      </c>
      <c r="P69" s="240"/>
      <c r="Q69" s="240"/>
      <c r="R69" s="240"/>
      <c r="S69" s="240"/>
      <c r="T69" s="242"/>
      <c r="U69" s="243"/>
      <c r="V69" s="238"/>
      <c r="W69" s="4"/>
      <c r="X69" s="4"/>
      <c r="Y69" s="4"/>
      <c r="Z69" s="4"/>
    </row>
    <row r="70" spans="1:26" ht="30" customHeight="1" x14ac:dyDescent="0.2">
      <c r="A70" s="4"/>
      <c r="B70" s="415"/>
      <c r="C70" s="417"/>
      <c r="D70" s="244" t="s">
        <v>150</v>
      </c>
      <c r="E70" s="245"/>
      <c r="F70" s="245"/>
      <c r="G70" s="245"/>
      <c r="H70" s="245"/>
      <c r="I70" s="242"/>
      <c r="J70" s="243"/>
      <c r="K70" s="238"/>
      <c r="L70" s="4"/>
      <c r="M70" s="415"/>
      <c r="N70" s="417"/>
      <c r="O70" s="244" t="s">
        <v>150</v>
      </c>
      <c r="P70" s="245"/>
      <c r="Q70" s="245"/>
      <c r="R70" s="245"/>
      <c r="S70" s="245"/>
      <c r="T70" s="242"/>
      <c r="U70" s="243"/>
      <c r="V70" s="238"/>
      <c r="W70" s="4"/>
      <c r="X70" s="4"/>
      <c r="Y70" s="4"/>
      <c r="Z70" s="4"/>
    </row>
    <row r="71" spans="1:26" ht="30" customHeight="1" x14ac:dyDescent="0.2">
      <c r="A71" s="4"/>
      <c r="B71" s="414" t="str">
        <f>'TEAM NAMES &amp; EVENTS'!$F$14</f>
        <v xml:space="preserve">C </v>
      </c>
      <c r="C71" s="416" t="str">
        <f>'TEAM NAMES &amp; EVENTS'!$E$14</f>
        <v xml:space="preserve">Mary Dean's </v>
      </c>
      <c r="D71" s="234" t="s">
        <v>148</v>
      </c>
      <c r="E71" s="235"/>
      <c r="F71" s="235"/>
      <c r="G71" s="235"/>
      <c r="H71" s="235"/>
      <c r="I71" s="235"/>
      <c r="J71" s="237"/>
      <c r="K71" s="247"/>
      <c r="L71" s="4"/>
      <c r="M71" s="414" t="str">
        <f>'TEAM NAMES &amp; EVENTS'!$F$22</f>
        <v>K</v>
      </c>
      <c r="N71" s="416">
        <f>'TEAM NAMES &amp; EVENTS'!$E$22</f>
        <v>0</v>
      </c>
      <c r="O71" s="234" t="s">
        <v>148</v>
      </c>
      <c r="P71" s="235"/>
      <c r="Q71" s="235"/>
      <c r="R71" s="235"/>
      <c r="S71" s="235"/>
      <c r="T71" s="235"/>
      <c r="U71" s="237"/>
      <c r="V71" s="247"/>
      <c r="W71" s="4"/>
      <c r="X71" s="4"/>
      <c r="Y71" s="4"/>
      <c r="Z71" s="4"/>
    </row>
    <row r="72" spans="1:26" ht="30" customHeight="1" x14ac:dyDescent="0.2">
      <c r="A72" s="4"/>
      <c r="B72" s="411"/>
      <c r="C72" s="353"/>
      <c r="D72" s="239" t="s">
        <v>149</v>
      </c>
      <c r="E72" s="240"/>
      <c r="F72" s="240"/>
      <c r="G72" s="240"/>
      <c r="H72" s="240"/>
      <c r="I72" s="242"/>
      <c r="J72" s="243"/>
      <c r="K72" s="238"/>
      <c r="L72" s="4"/>
      <c r="M72" s="411"/>
      <c r="N72" s="353"/>
      <c r="O72" s="239" t="s">
        <v>149</v>
      </c>
      <c r="P72" s="240"/>
      <c r="Q72" s="240"/>
      <c r="R72" s="240"/>
      <c r="S72" s="240"/>
      <c r="T72" s="242"/>
      <c r="U72" s="243"/>
      <c r="V72" s="238"/>
      <c r="W72" s="4"/>
      <c r="X72" s="4"/>
      <c r="Y72" s="4"/>
      <c r="Z72" s="4"/>
    </row>
    <row r="73" spans="1:26" ht="30" customHeight="1" x14ac:dyDescent="0.2">
      <c r="A73" s="4"/>
      <c r="B73" s="415"/>
      <c r="C73" s="417"/>
      <c r="D73" s="244" t="s">
        <v>150</v>
      </c>
      <c r="E73" s="245"/>
      <c r="F73" s="245"/>
      <c r="G73" s="245"/>
      <c r="H73" s="245"/>
      <c r="I73" s="242"/>
      <c r="J73" s="243"/>
      <c r="K73" s="238"/>
      <c r="L73" s="4"/>
      <c r="M73" s="415"/>
      <c r="N73" s="417"/>
      <c r="O73" s="244" t="s">
        <v>150</v>
      </c>
      <c r="P73" s="245"/>
      <c r="Q73" s="245"/>
      <c r="R73" s="245"/>
      <c r="S73" s="245"/>
      <c r="T73" s="242"/>
      <c r="U73" s="243"/>
      <c r="V73" s="238"/>
      <c r="W73" s="4"/>
      <c r="X73" s="4"/>
      <c r="Y73" s="4"/>
      <c r="Z73" s="4"/>
    </row>
    <row r="74" spans="1:26" ht="30" customHeight="1" x14ac:dyDescent="0.2">
      <c r="A74" s="4"/>
      <c r="B74" s="414" t="str">
        <f>'TEAM NAMES &amp; EVENTS'!$F$15</f>
        <v xml:space="preserve">D </v>
      </c>
      <c r="C74" s="416" t="str">
        <f>'TEAM NAMES &amp; EVENTS'!$E$15</f>
        <v>Elburton</v>
      </c>
      <c r="D74" s="234" t="s">
        <v>148</v>
      </c>
      <c r="E74" s="235"/>
      <c r="F74" s="235"/>
      <c r="G74" s="235"/>
      <c r="H74" s="235"/>
      <c r="I74" s="235"/>
      <c r="J74" s="237"/>
      <c r="K74" s="247"/>
      <c r="L74" s="4"/>
      <c r="M74" s="414" t="str">
        <f>'TEAM NAMES &amp; EVENTS'!$F$23</f>
        <v>L</v>
      </c>
      <c r="N74" s="416">
        <f>'TEAM NAMES &amp; EVENTS'!$E$23</f>
        <v>0</v>
      </c>
      <c r="O74" s="234" t="s">
        <v>148</v>
      </c>
      <c r="P74" s="235"/>
      <c r="Q74" s="235"/>
      <c r="R74" s="235"/>
      <c r="S74" s="235"/>
      <c r="T74" s="235"/>
      <c r="U74" s="237"/>
      <c r="V74" s="247"/>
      <c r="W74" s="4"/>
      <c r="X74" s="4"/>
      <c r="Y74" s="4"/>
      <c r="Z74" s="4"/>
    </row>
    <row r="75" spans="1:26" ht="30" customHeight="1" x14ac:dyDescent="0.2">
      <c r="A75" s="4"/>
      <c r="B75" s="411"/>
      <c r="C75" s="353"/>
      <c r="D75" s="239" t="s">
        <v>149</v>
      </c>
      <c r="E75" s="240"/>
      <c r="F75" s="240"/>
      <c r="G75" s="240"/>
      <c r="H75" s="240"/>
      <c r="I75" s="242"/>
      <c r="J75" s="243"/>
      <c r="K75" s="238"/>
      <c r="L75" s="4"/>
      <c r="M75" s="411"/>
      <c r="N75" s="353"/>
      <c r="O75" s="239" t="s">
        <v>149</v>
      </c>
      <c r="P75" s="240"/>
      <c r="Q75" s="240"/>
      <c r="R75" s="240"/>
      <c r="S75" s="240"/>
      <c r="T75" s="242"/>
      <c r="U75" s="243"/>
      <c r="V75" s="238"/>
      <c r="W75" s="4"/>
      <c r="X75" s="4"/>
      <c r="Y75" s="4"/>
      <c r="Z75" s="4"/>
    </row>
    <row r="76" spans="1:26" ht="30" customHeight="1" x14ac:dyDescent="0.2">
      <c r="A76" s="4"/>
      <c r="B76" s="415"/>
      <c r="C76" s="417"/>
      <c r="D76" s="244" t="s">
        <v>150</v>
      </c>
      <c r="E76" s="245"/>
      <c r="F76" s="245"/>
      <c r="G76" s="245"/>
      <c r="H76" s="245"/>
      <c r="I76" s="242"/>
      <c r="J76" s="243"/>
      <c r="K76" s="238"/>
      <c r="L76" s="4"/>
      <c r="M76" s="415"/>
      <c r="N76" s="417"/>
      <c r="O76" s="244" t="s">
        <v>150</v>
      </c>
      <c r="P76" s="245"/>
      <c r="Q76" s="245"/>
      <c r="R76" s="245"/>
      <c r="S76" s="245"/>
      <c r="T76" s="242"/>
      <c r="U76" s="243"/>
      <c r="V76" s="238"/>
      <c r="W76" s="4"/>
      <c r="X76" s="4"/>
      <c r="Y76" s="4"/>
      <c r="Z76" s="4"/>
    </row>
    <row r="77" spans="1:26" ht="30" customHeight="1" x14ac:dyDescent="0.2">
      <c r="A77" s="4"/>
      <c r="B77" s="414" t="str">
        <f>'TEAM NAMES &amp; EVENTS'!$F$16</f>
        <v>E</v>
      </c>
      <c r="C77" s="416" t="str">
        <f>'TEAM NAMES &amp; EVENTS'!$E$16</f>
        <v xml:space="preserve">Montpelier </v>
      </c>
      <c r="D77" s="234" t="s">
        <v>148</v>
      </c>
      <c r="E77" s="235"/>
      <c r="F77" s="235"/>
      <c r="G77" s="235"/>
      <c r="H77" s="235"/>
      <c r="I77" s="235"/>
      <c r="J77" s="237"/>
      <c r="K77" s="247"/>
      <c r="L77" s="4"/>
      <c r="M77" s="414" t="str">
        <f>'TEAM NAMES &amp; EVENTS'!$F$24</f>
        <v>M</v>
      </c>
      <c r="N77" s="416">
        <f>'TEAM NAMES &amp; EVENTS'!$E$24</f>
        <v>0</v>
      </c>
      <c r="O77" s="234" t="s">
        <v>148</v>
      </c>
      <c r="P77" s="235"/>
      <c r="Q77" s="235"/>
      <c r="R77" s="235"/>
      <c r="S77" s="235"/>
      <c r="T77" s="235"/>
      <c r="U77" s="237"/>
      <c r="V77" s="247"/>
      <c r="W77" s="4"/>
      <c r="X77" s="4"/>
      <c r="Y77" s="4"/>
      <c r="Z77" s="4"/>
    </row>
    <row r="78" spans="1:26" ht="30" customHeight="1" x14ac:dyDescent="0.2">
      <c r="A78" s="4"/>
      <c r="B78" s="411"/>
      <c r="C78" s="353"/>
      <c r="D78" s="239" t="s">
        <v>149</v>
      </c>
      <c r="E78" s="240"/>
      <c r="F78" s="240"/>
      <c r="G78" s="240"/>
      <c r="H78" s="240"/>
      <c r="I78" s="242"/>
      <c r="J78" s="243"/>
      <c r="K78" s="238"/>
      <c r="L78" s="4"/>
      <c r="M78" s="411"/>
      <c r="N78" s="353"/>
      <c r="O78" s="239" t="s">
        <v>149</v>
      </c>
      <c r="P78" s="240"/>
      <c r="Q78" s="240"/>
      <c r="R78" s="240"/>
      <c r="S78" s="240"/>
      <c r="T78" s="242"/>
      <c r="U78" s="243"/>
      <c r="V78" s="238"/>
      <c r="W78" s="4"/>
      <c r="X78" s="4"/>
      <c r="Y78" s="4"/>
      <c r="Z78" s="4"/>
    </row>
    <row r="79" spans="1:26" ht="30" customHeight="1" x14ac:dyDescent="0.2">
      <c r="A79" s="4"/>
      <c r="B79" s="415"/>
      <c r="C79" s="417"/>
      <c r="D79" s="244" t="s">
        <v>150</v>
      </c>
      <c r="E79" s="245"/>
      <c r="F79" s="245"/>
      <c r="G79" s="245"/>
      <c r="H79" s="245"/>
      <c r="I79" s="242"/>
      <c r="J79" s="243"/>
      <c r="K79" s="238"/>
      <c r="L79" s="4"/>
      <c r="M79" s="415"/>
      <c r="N79" s="417"/>
      <c r="O79" s="244" t="s">
        <v>150</v>
      </c>
      <c r="P79" s="245"/>
      <c r="Q79" s="245"/>
      <c r="R79" s="245"/>
      <c r="S79" s="245"/>
      <c r="T79" s="242"/>
      <c r="U79" s="243"/>
      <c r="V79" s="238"/>
      <c r="W79" s="4"/>
      <c r="X79" s="4"/>
      <c r="Y79" s="4"/>
      <c r="Z79" s="4"/>
    </row>
    <row r="80" spans="1:26" ht="30" customHeight="1" x14ac:dyDescent="0.2">
      <c r="A80" s="4"/>
      <c r="B80" s="414" t="str">
        <f>'TEAM NAMES &amp; EVENTS'!$F$17</f>
        <v>F</v>
      </c>
      <c r="C80" s="416" t="str">
        <f>'TEAM NAMES &amp; EVENTS'!$E$17</f>
        <v xml:space="preserve">Plympton St Maurice </v>
      </c>
      <c r="D80" s="234" t="s">
        <v>148</v>
      </c>
      <c r="E80" s="235"/>
      <c r="F80" s="235"/>
      <c r="G80" s="235"/>
      <c r="H80" s="235"/>
      <c r="I80" s="235"/>
      <c r="J80" s="237"/>
      <c r="K80" s="247"/>
      <c r="L80" s="4"/>
      <c r="M80" s="414" t="str">
        <f>'TEAM NAMES &amp; EVENTS'!$F$25</f>
        <v>N</v>
      </c>
      <c r="N80" s="416">
        <f>'TEAM NAMES &amp; EVENTS'!$E$25</f>
        <v>0</v>
      </c>
      <c r="O80" s="234" t="s">
        <v>148</v>
      </c>
      <c r="P80" s="235"/>
      <c r="Q80" s="235"/>
      <c r="R80" s="235"/>
      <c r="S80" s="235"/>
      <c r="T80" s="235"/>
      <c r="U80" s="237"/>
      <c r="V80" s="247"/>
      <c r="W80" s="4"/>
      <c r="X80" s="4"/>
      <c r="Y80" s="4"/>
      <c r="Z80" s="4"/>
    </row>
    <row r="81" spans="1:26" ht="30" customHeight="1" x14ac:dyDescent="0.2">
      <c r="A81" s="4"/>
      <c r="B81" s="411"/>
      <c r="C81" s="353"/>
      <c r="D81" s="239" t="s">
        <v>149</v>
      </c>
      <c r="E81" s="240"/>
      <c r="F81" s="240"/>
      <c r="G81" s="240"/>
      <c r="H81" s="240"/>
      <c r="I81" s="242"/>
      <c r="J81" s="243"/>
      <c r="K81" s="238"/>
      <c r="L81" s="4"/>
      <c r="M81" s="411"/>
      <c r="N81" s="353"/>
      <c r="O81" s="239" t="s">
        <v>149</v>
      </c>
      <c r="P81" s="240"/>
      <c r="Q81" s="240"/>
      <c r="R81" s="240"/>
      <c r="S81" s="240"/>
      <c r="T81" s="242"/>
      <c r="U81" s="243"/>
      <c r="V81" s="238"/>
      <c r="W81" s="4"/>
      <c r="X81" s="4"/>
      <c r="Y81" s="4"/>
      <c r="Z81" s="4"/>
    </row>
    <row r="82" spans="1:26" ht="30" customHeight="1" x14ac:dyDescent="0.2">
      <c r="A82" s="4"/>
      <c r="B82" s="415"/>
      <c r="C82" s="417"/>
      <c r="D82" s="244" t="s">
        <v>150</v>
      </c>
      <c r="E82" s="245"/>
      <c r="F82" s="245"/>
      <c r="G82" s="245"/>
      <c r="H82" s="245"/>
      <c r="I82" s="242"/>
      <c r="J82" s="243"/>
      <c r="K82" s="238"/>
      <c r="L82" s="4"/>
      <c r="M82" s="415"/>
      <c r="N82" s="417"/>
      <c r="O82" s="244" t="s">
        <v>150</v>
      </c>
      <c r="P82" s="245"/>
      <c r="Q82" s="245"/>
      <c r="R82" s="245"/>
      <c r="S82" s="245"/>
      <c r="T82" s="242"/>
      <c r="U82" s="243"/>
      <c r="V82" s="238"/>
      <c r="W82" s="4"/>
      <c r="X82" s="4"/>
      <c r="Y82" s="4"/>
      <c r="Z82" s="4"/>
    </row>
    <row r="83" spans="1:26" ht="30" customHeight="1" x14ac:dyDescent="0.2">
      <c r="A83" s="4"/>
      <c r="B83" s="414" t="str">
        <f>'TEAM NAMES &amp; EVENTS'!$F$18</f>
        <v xml:space="preserve">G </v>
      </c>
      <c r="C83" s="416" t="str">
        <f>'TEAM NAMES &amp; EVENTS'!$E$18</f>
        <v>Compton</v>
      </c>
      <c r="D83" s="234" t="s">
        <v>148</v>
      </c>
      <c r="E83" s="235"/>
      <c r="F83" s="235"/>
      <c r="G83" s="235"/>
      <c r="H83" s="235"/>
      <c r="I83" s="235"/>
      <c r="J83" s="237"/>
      <c r="K83" s="247"/>
      <c r="L83" s="4"/>
      <c r="M83" s="414" t="str">
        <f>'TEAM NAMES &amp; EVENTS'!$F$26</f>
        <v>O</v>
      </c>
      <c r="N83" s="416">
        <f>'TEAM NAMES &amp; EVENTS'!$E$26</f>
        <v>0</v>
      </c>
      <c r="O83" s="234" t="s">
        <v>148</v>
      </c>
      <c r="P83" s="235"/>
      <c r="Q83" s="235"/>
      <c r="R83" s="235"/>
      <c r="S83" s="235"/>
      <c r="T83" s="235"/>
      <c r="U83" s="237"/>
      <c r="V83" s="247"/>
      <c r="W83" s="4"/>
      <c r="X83" s="4"/>
      <c r="Y83" s="4"/>
      <c r="Z83" s="4"/>
    </row>
    <row r="84" spans="1:26" ht="30" customHeight="1" x14ac:dyDescent="0.2">
      <c r="A84" s="4"/>
      <c r="B84" s="411"/>
      <c r="C84" s="353"/>
      <c r="D84" s="239" t="s">
        <v>149</v>
      </c>
      <c r="E84" s="240"/>
      <c r="F84" s="240"/>
      <c r="G84" s="240"/>
      <c r="H84" s="240"/>
      <c r="I84" s="242"/>
      <c r="J84" s="243"/>
      <c r="K84" s="238"/>
      <c r="L84" s="4"/>
      <c r="M84" s="411"/>
      <c r="N84" s="353"/>
      <c r="O84" s="239" t="s">
        <v>149</v>
      </c>
      <c r="P84" s="240"/>
      <c r="Q84" s="240"/>
      <c r="R84" s="240"/>
      <c r="S84" s="240"/>
      <c r="T84" s="242"/>
      <c r="U84" s="243"/>
      <c r="V84" s="238"/>
      <c r="W84" s="4"/>
      <c r="X84" s="4"/>
      <c r="Y84" s="4"/>
      <c r="Z84" s="4"/>
    </row>
    <row r="85" spans="1:26" ht="30" customHeight="1" x14ac:dyDescent="0.2">
      <c r="A85" s="4"/>
      <c r="B85" s="415"/>
      <c r="C85" s="417"/>
      <c r="D85" s="244" t="s">
        <v>150</v>
      </c>
      <c r="E85" s="245"/>
      <c r="F85" s="245"/>
      <c r="G85" s="245"/>
      <c r="H85" s="245"/>
      <c r="I85" s="242"/>
      <c r="J85" s="243"/>
      <c r="K85" s="238"/>
      <c r="L85" s="4"/>
      <c r="M85" s="415"/>
      <c r="N85" s="417"/>
      <c r="O85" s="244" t="s">
        <v>150</v>
      </c>
      <c r="P85" s="245"/>
      <c r="Q85" s="245"/>
      <c r="R85" s="245"/>
      <c r="S85" s="245"/>
      <c r="T85" s="242"/>
      <c r="U85" s="243"/>
      <c r="V85" s="238"/>
      <c r="W85" s="4"/>
      <c r="X85" s="4"/>
      <c r="Y85" s="4"/>
      <c r="Z85" s="4"/>
    </row>
    <row r="86" spans="1:26" ht="30" customHeight="1" x14ac:dyDescent="0.2">
      <c r="A86" s="4"/>
      <c r="B86" s="414" t="str">
        <f>'TEAM NAMES &amp; EVENTS'!$F$19</f>
        <v>H</v>
      </c>
      <c r="C86" s="416" t="str">
        <f>'TEAM NAMES &amp; EVENTS'!$E$19</f>
        <v>Salsibury Road</v>
      </c>
      <c r="D86" s="234" t="s">
        <v>148</v>
      </c>
      <c r="E86" s="235"/>
      <c r="F86" s="235"/>
      <c r="G86" s="235"/>
      <c r="H86" s="235"/>
      <c r="I86" s="235"/>
      <c r="J86" s="237"/>
      <c r="K86" s="247"/>
      <c r="L86" s="4"/>
      <c r="M86" s="414" t="str">
        <f>'TEAM NAMES &amp; EVENTS'!$F$27</f>
        <v>P</v>
      </c>
      <c r="N86" s="416">
        <f>'TEAM NAMES &amp; EVENTS'!$E$27</f>
        <v>0</v>
      </c>
      <c r="O86" s="234" t="s">
        <v>148</v>
      </c>
      <c r="P86" s="235"/>
      <c r="Q86" s="235"/>
      <c r="R86" s="235"/>
      <c r="S86" s="235"/>
      <c r="T86" s="235"/>
      <c r="U86" s="237"/>
      <c r="V86" s="247"/>
      <c r="W86" s="4"/>
      <c r="X86" s="4"/>
      <c r="Y86" s="4"/>
      <c r="Z86" s="4"/>
    </row>
    <row r="87" spans="1:26" ht="30" customHeight="1" x14ac:dyDescent="0.2">
      <c r="A87" s="4"/>
      <c r="B87" s="411"/>
      <c r="C87" s="353"/>
      <c r="D87" s="239" t="s">
        <v>149</v>
      </c>
      <c r="E87" s="240"/>
      <c r="F87" s="240"/>
      <c r="G87" s="240"/>
      <c r="H87" s="240"/>
      <c r="I87" s="242"/>
      <c r="J87" s="243"/>
      <c r="K87" s="238"/>
      <c r="L87" s="4"/>
      <c r="M87" s="411"/>
      <c r="N87" s="353"/>
      <c r="O87" s="239" t="s">
        <v>149</v>
      </c>
      <c r="P87" s="240"/>
      <c r="Q87" s="240"/>
      <c r="R87" s="240"/>
      <c r="S87" s="240"/>
      <c r="T87" s="242"/>
      <c r="U87" s="243"/>
      <c r="V87" s="238"/>
      <c r="W87" s="4"/>
      <c r="X87" s="4"/>
      <c r="Y87" s="4"/>
      <c r="Z87" s="4"/>
    </row>
    <row r="88" spans="1:26" ht="30" customHeight="1" x14ac:dyDescent="0.2">
      <c r="A88" s="4"/>
      <c r="B88" s="415"/>
      <c r="C88" s="417"/>
      <c r="D88" s="244" t="s">
        <v>150</v>
      </c>
      <c r="E88" s="245"/>
      <c r="F88" s="245"/>
      <c r="G88" s="245"/>
      <c r="H88" s="245"/>
      <c r="I88" s="248"/>
      <c r="J88" s="249"/>
      <c r="K88" s="250"/>
      <c r="L88" s="4"/>
      <c r="M88" s="415"/>
      <c r="N88" s="417"/>
      <c r="O88" s="244" t="s">
        <v>150</v>
      </c>
      <c r="P88" s="245"/>
      <c r="Q88" s="245"/>
      <c r="R88" s="245"/>
      <c r="S88" s="245"/>
      <c r="T88" s="248"/>
      <c r="U88" s="249"/>
      <c r="V88" s="250"/>
      <c r="W88" s="4"/>
      <c r="X88" s="4"/>
      <c r="Y88" s="4"/>
      <c r="Z88" s="4"/>
    </row>
    <row r="89" spans="1:26" ht="12.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2.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27" customHeight="1" x14ac:dyDescent="0.35">
      <c r="A91" s="4"/>
      <c r="B91" s="231" t="s">
        <v>159</v>
      </c>
      <c r="C91" s="231"/>
      <c r="D91" s="4"/>
      <c r="E91" s="4"/>
      <c r="F91" s="4"/>
      <c r="G91" s="4"/>
      <c r="H91" s="4"/>
      <c r="I91" s="4"/>
      <c r="J91" s="4"/>
      <c r="K91" s="4"/>
      <c r="L91" s="4"/>
      <c r="M91" s="231" t="s">
        <v>159</v>
      </c>
      <c r="N91" s="231"/>
      <c r="O91" s="4"/>
      <c r="P91" s="4"/>
      <c r="Q91" s="4"/>
      <c r="R91" s="4"/>
      <c r="S91" s="4"/>
      <c r="T91" s="4"/>
      <c r="U91" s="4"/>
      <c r="V91" s="4"/>
      <c r="W91" s="4"/>
      <c r="X91" s="4"/>
      <c r="Y91" s="4"/>
      <c r="Z91" s="4"/>
    </row>
    <row r="92" spans="1:26" ht="13.5" customHeight="1" x14ac:dyDescent="0.2">
      <c r="A92" s="4"/>
      <c r="B92" s="232"/>
      <c r="C92" s="232"/>
      <c r="D92" s="232"/>
      <c r="E92" s="232"/>
      <c r="F92" s="232"/>
      <c r="G92" s="232"/>
      <c r="H92" s="232"/>
      <c r="I92" s="232"/>
      <c r="J92" s="232"/>
      <c r="K92" s="232"/>
      <c r="L92" s="4"/>
      <c r="M92" s="232"/>
      <c r="N92" s="232"/>
      <c r="O92" s="232"/>
      <c r="P92" s="232"/>
      <c r="Q92" s="232"/>
      <c r="R92" s="232"/>
      <c r="S92" s="232"/>
      <c r="T92" s="232"/>
      <c r="U92" s="232"/>
      <c r="V92" s="232"/>
      <c r="W92" s="4"/>
      <c r="X92" s="4"/>
      <c r="Y92" s="4"/>
      <c r="Z92" s="4"/>
    </row>
    <row r="93" spans="1:26" ht="30" customHeight="1" x14ac:dyDescent="0.2">
      <c r="A93" s="4"/>
      <c r="B93" s="418" t="s">
        <v>106</v>
      </c>
      <c r="C93" s="419" t="s">
        <v>107</v>
      </c>
      <c r="D93" s="420" t="s">
        <v>144</v>
      </c>
      <c r="E93" s="421" t="s">
        <v>145</v>
      </c>
      <c r="F93" s="422"/>
      <c r="G93" s="423"/>
      <c r="H93" s="424" t="s">
        <v>146</v>
      </c>
      <c r="I93" s="424" t="s">
        <v>147</v>
      </c>
      <c r="J93" s="425" t="s">
        <v>33</v>
      </c>
      <c r="K93" s="426" t="s">
        <v>34</v>
      </c>
      <c r="L93" s="4"/>
      <c r="M93" s="418" t="s">
        <v>106</v>
      </c>
      <c r="N93" s="419" t="s">
        <v>107</v>
      </c>
      <c r="O93" s="420" t="s">
        <v>144</v>
      </c>
      <c r="P93" s="421" t="s">
        <v>145</v>
      </c>
      <c r="Q93" s="422"/>
      <c r="R93" s="423"/>
      <c r="S93" s="424" t="s">
        <v>146</v>
      </c>
      <c r="T93" s="424" t="s">
        <v>147</v>
      </c>
      <c r="U93" s="425" t="s">
        <v>33</v>
      </c>
      <c r="V93" s="426" t="s">
        <v>34</v>
      </c>
      <c r="W93" s="4"/>
      <c r="X93" s="4"/>
      <c r="Y93" s="4"/>
      <c r="Z93" s="4"/>
    </row>
    <row r="94" spans="1:26" ht="30" customHeight="1" x14ac:dyDescent="0.2">
      <c r="A94" s="4"/>
      <c r="B94" s="415"/>
      <c r="C94" s="417"/>
      <c r="D94" s="378"/>
      <c r="E94" s="233">
        <v>1</v>
      </c>
      <c r="F94" s="233">
        <v>2</v>
      </c>
      <c r="G94" s="233">
        <v>3</v>
      </c>
      <c r="H94" s="378"/>
      <c r="I94" s="378"/>
      <c r="J94" s="395"/>
      <c r="K94" s="427"/>
      <c r="L94" s="4"/>
      <c r="M94" s="415"/>
      <c r="N94" s="417"/>
      <c r="O94" s="378"/>
      <c r="P94" s="233">
        <v>1</v>
      </c>
      <c r="Q94" s="233">
        <v>2</v>
      </c>
      <c r="R94" s="233">
        <v>3</v>
      </c>
      <c r="S94" s="378"/>
      <c r="T94" s="378"/>
      <c r="U94" s="395"/>
      <c r="V94" s="427"/>
      <c r="W94" s="4"/>
      <c r="X94" s="4"/>
      <c r="Y94" s="4"/>
      <c r="Z94" s="4"/>
    </row>
    <row r="95" spans="1:26" ht="30" customHeight="1" x14ac:dyDescent="0.2">
      <c r="A95" s="4"/>
      <c r="B95" s="414" t="str">
        <f>'TEAM NAMES &amp; EVENTS'!$F$12</f>
        <v>A</v>
      </c>
      <c r="C95" s="416" t="str">
        <f>'TEAM NAMES &amp; EVENTS'!$E$12</f>
        <v>Bickleigh Down</v>
      </c>
      <c r="D95" s="234" t="s">
        <v>148</v>
      </c>
      <c r="E95" s="235"/>
      <c r="F95" s="235"/>
      <c r="G95" s="235"/>
      <c r="H95" s="235"/>
      <c r="I95" s="235"/>
      <c r="J95" s="237"/>
      <c r="K95" s="238"/>
      <c r="L95" s="4"/>
      <c r="M95" s="414">
        <f>'TEAM NAMES &amp; EVENTS'!$F$20</f>
        <v>0</v>
      </c>
      <c r="N95" s="416">
        <f>'TEAM NAMES &amp; EVENTS'!$E$20</f>
        <v>0</v>
      </c>
      <c r="O95" s="234" t="s">
        <v>148</v>
      </c>
      <c r="P95" s="235"/>
      <c r="Q95" s="235"/>
      <c r="R95" s="235"/>
      <c r="S95" s="235"/>
      <c r="T95" s="235"/>
      <c r="U95" s="237"/>
      <c r="V95" s="238"/>
      <c r="W95" s="4"/>
      <c r="X95" s="4"/>
      <c r="Y95" s="4"/>
      <c r="Z95" s="4"/>
    </row>
    <row r="96" spans="1:26" ht="30" customHeight="1" x14ac:dyDescent="0.2">
      <c r="A96" s="4"/>
      <c r="B96" s="411"/>
      <c r="C96" s="353"/>
      <c r="D96" s="239" t="s">
        <v>149</v>
      </c>
      <c r="E96" s="240"/>
      <c r="F96" s="240"/>
      <c r="G96" s="240"/>
      <c r="H96" s="240"/>
      <c r="I96" s="242"/>
      <c r="J96" s="243"/>
      <c r="K96" s="238"/>
      <c r="L96" s="4"/>
      <c r="M96" s="411"/>
      <c r="N96" s="353"/>
      <c r="O96" s="239" t="s">
        <v>149</v>
      </c>
      <c r="P96" s="240"/>
      <c r="Q96" s="240"/>
      <c r="R96" s="240"/>
      <c r="S96" s="240"/>
      <c r="T96" s="242"/>
      <c r="U96" s="243"/>
      <c r="V96" s="238"/>
      <c r="W96" s="4"/>
      <c r="X96" s="4"/>
      <c r="Y96" s="4"/>
      <c r="Z96" s="4"/>
    </row>
    <row r="97" spans="1:26" ht="30" customHeight="1" x14ac:dyDescent="0.2">
      <c r="A97" s="4"/>
      <c r="B97" s="415"/>
      <c r="C97" s="417"/>
      <c r="D97" s="244" t="s">
        <v>150</v>
      </c>
      <c r="E97" s="245"/>
      <c r="F97" s="245"/>
      <c r="G97" s="245"/>
      <c r="H97" s="245"/>
      <c r="I97" s="242"/>
      <c r="J97" s="243"/>
      <c r="K97" s="238"/>
      <c r="L97" s="4"/>
      <c r="M97" s="415"/>
      <c r="N97" s="417"/>
      <c r="O97" s="244" t="s">
        <v>150</v>
      </c>
      <c r="P97" s="245"/>
      <c r="Q97" s="245"/>
      <c r="R97" s="245"/>
      <c r="S97" s="245"/>
      <c r="T97" s="242"/>
      <c r="U97" s="243"/>
      <c r="V97" s="238"/>
      <c r="W97" s="4"/>
      <c r="X97" s="4"/>
      <c r="Y97" s="4"/>
      <c r="Z97" s="4"/>
    </row>
    <row r="98" spans="1:26" ht="30" customHeight="1" x14ac:dyDescent="0.2">
      <c r="A98" s="4"/>
      <c r="B98" s="414" t="str">
        <f>'TEAM NAMES &amp; EVENTS'!$F$13</f>
        <v>B</v>
      </c>
      <c r="C98" s="416" t="str">
        <f>'TEAM NAMES &amp; EVENTS'!$E$13</f>
        <v>Holy Cross</v>
      </c>
      <c r="D98" s="234" t="s">
        <v>148</v>
      </c>
      <c r="E98" s="235"/>
      <c r="F98" s="235"/>
      <c r="G98" s="235"/>
      <c r="H98" s="235"/>
      <c r="I98" s="235"/>
      <c r="J98" s="237"/>
      <c r="K98" s="247"/>
      <c r="L98" s="4"/>
      <c r="M98" s="414" t="str">
        <f>'TEAM NAMES &amp; EVENTS'!$F$21</f>
        <v>J</v>
      </c>
      <c r="N98" s="416">
        <f>'TEAM NAMES &amp; EVENTS'!$E$21</f>
        <v>0</v>
      </c>
      <c r="O98" s="234" t="s">
        <v>148</v>
      </c>
      <c r="P98" s="235"/>
      <c r="Q98" s="235"/>
      <c r="R98" s="235"/>
      <c r="S98" s="235"/>
      <c r="T98" s="235"/>
      <c r="U98" s="237"/>
      <c r="V98" s="247"/>
      <c r="W98" s="4"/>
      <c r="X98" s="4"/>
      <c r="Y98" s="4"/>
      <c r="Z98" s="4"/>
    </row>
    <row r="99" spans="1:26" ht="30" customHeight="1" x14ac:dyDescent="0.2">
      <c r="A99" s="4"/>
      <c r="B99" s="411"/>
      <c r="C99" s="353"/>
      <c r="D99" s="239" t="s">
        <v>149</v>
      </c>
      <c r="E99" s="240"/>
      <c r="F99" s="240"/>
      <c r="G99" s="240"/>
      <c r="H99" s="240"/>
      <c r="I99" s="242"/>
      <c r="J99" s="243"/>
      <c r="K99" s="238"/>
      <c r="L99" s="4"/>
      <c r="M99" s="411"/>
      <c r="N99" s="353"/>
      <c r="O99" s="239" t="s">
        <v>149</v>
      </c>
      <c r="P99" s="240"/>
      <c r="Q99" s="240"/>
      <c r="R99" s="240"/>
      <c r="S99" s="240"/>
      <c r="T99" s="242"/>
      <c r="U99" s="243"/>
      <c r="V99" s="238"/>
      <c r="W99" s="4"/>
      <c r="X99" s="4"/>
      <c r="Y99" s="4"/>
      <c r="Z99" s="4"/>
    </row>
    <row r="100" spans="1:26" ht="30" customHeight="1" x14ac:dyDescent="0.2">
      <c r="A100" s="4"/>
      <c r="B100" s="415"/>
      <c r="C100" s="417"/>
      <c r="D100" s="244" t="s">
        <v>150</v>
      </c>
      <c r="E100" s="245"/>
      <c r="F100" s="245"/>
      <c r="G100" s="245"/>
      <c r="H100" s="245"/>
      <c r="I100" s="242"/>
      <c r="J100" s="243"/>
      <c r="K100" s="238"/>
      <c r="L100" s="4"/>
      <c r="M100" s="415"/>
      <c r="N100" s="417"/>
      <c r="O100" s="244" t="s">
        <v>150</v>
      </c>
      <c r="P100" s="245"/>
      <c r="Q100" s="245"/>
      <c r="R100" s="245"/>
      <c r="S100" s="245"/>
      <c r="T100" s="242"/>
      <c r="U100" s="243"/>
      <c r="V100" s="238"/>
      <c r="W100" s="4"/>
      <c r="X100" s="4"/>
      <c r="Y100" s="4"/>
      <c r="Z100" s="4"/>
    </row>
    <row r="101" spans="1:26" ht="30" customHeight="1" x14ac:dyDescent="0.2">
      <c r="A101" s="4"/>
      <c r="B101" s="414" t="str">
        <f>'TEAM NAMES &amp; EVENTS'!$F$14</f>
        <v xml:space="preserve">C </v>
      </c>
      <c r="C101" s="416" t="str">
        <f>'TEAM NAMES &amp; EVENTS'!$E$14</f>
        <v xml:space="preserve">Mary Dean's </v>
      </c>
      <c r="D101" s="234" t="s">
        <v>148</v>
      </c>
      <c r="E101" s="235"/>
      <c r="F101" s="235"/>
      <c r="G101" s="235"/>
      <c r="H101" s="235"/>
      <c r="I101" s="235"/>
      <c r="J101" s="237"/>
      <c r="K101" s="247"/>
      <c r="L101" s="4"/>
      <c r="M101" s="414" t="str">
        <f>'TEAM NAMES &amp; EVENTS'!$F$22</f>
        <v>K</v>
      </c>
      <c r="N101" s="416">
        <f>'TEAM NAMES &amp; EVENTS'!$E$22</f>
        <v>0</v>
      </c>
      <c r="O101" s="234" t="s">
        <v>148</v>
      </c>
      <c r="P101" s="235"/>
      <c r="Q101" s="235"/>
      <c r="R101" s="235"/>
      <c r="S101" s="235"/>
      <c r="T101" s="235"/>
      <c r="U101" s="237"/>
      <c r="V101" s="247"/>
      <c r="W101" s="4"/>
      <c r="X101" s="4"/>
      <c r="Y101" s="4"/>
      <c r="Z101" s="4"/>
    </row>
    <row r="102" spans="1:26" ht="30" customHeight="1" x14ac:dyDescent="0.2">
      <c r="A102" s="4"/>
      <c r="B102" s="411"/>
      <c r="C102" s="353"/>
      <c r="D102" s="239" t="s">
        <v>149</v>
      </c>
      <c r="E102" s="240"/>
      <c r="F102" s="240"/>
      <c r="G102" s="240"/>
      <c r="H102" s="240"/>
      <c r="I102" s="242"/>
      <c r="J102" s="243"/>
      <c r="K102" s="238"/>
      <c r="L102" s="4"/>
      <c r="M102" s="411"/>
      <c r="N102" s="353"/>
      <c r="O102" s="239" t="s">
        <v>149</v>
      </c>
      <c r="P102" s="240"/>
      <c r="Q102" s="240"/>
      <c r="R102" s="240"/>
      <c r="S102" s="240"/>
      <c r="T102" s="242"/>
      <c r="U102" s="243"/>
      <c r="V102" s="238"/>
      <c r="W102" s="4"/>
      <c r="X102" s="4"/>
      <c r="Y102" s="4"/>
      <c r="Z102" s="4"/>
    </row>
    <row r="103" spans="1:26" ht="30" customHeight="1" x14ac:dyDescent="0.2">
      <c r="A103" s="4"/>
      <c r="B103" s="415"/>
      <c r="C103" s="417"/>
      <c r="D103" s="244" t="s">
        <v>150</v>
      </c>
      <c r="E103" s="245"/>
      <c r="F103" s="245"/>
      <c r="G103" s="245"/>
      <c r="H103" s="245"/>
      <c r="I103" s="242"/>
      <c r="J103" s="243"/>
      <c r="K103" s="238"/>
      <c r="L103" s="4"/>
      <c r="M103" s="415"/>
      <c r="N103" s="417"/>
      <c r="O103" s="244" t="s">
        <v>150</v>
      </c>
      <c r="P103" s="245"/>
      <c r="Q103" s="245"/>
      <c r="R103" s="245"/>
      <c r="S103" s="245"/>
      <c r="T103" s="242"/>
      <c r="U103" s="243"/>
      <c r="V103" s="238"/>
      <c r="W103" s="4"/>
      <c r="X103" s="4"/>
      <c r="Y103" s="4"/>
      <c r="Z103" s="4"/>
    </row>
    <row r="104" spans="1:26" ht="30" customHeight="1" x14ac:dyDescent="0.2">
      <c r="A104" s="4"/>
      <c r="B104" s="414" t="str">
        <f>'TEAM NAMES &amp; EVENTS'!$F$15</f>
        <v xml:space="preserve">D </v>
      </c>
      <c r="C104" s="416" t="str">
        <f>'TEAM NAMES &amp; EVENTS'!$E$15</f>
        <v>Elburton</v>
      </c>
      <c r="D104" s="234" t="s">
        <v>148</v>
      </c>
      <c r="E104" s="235"/>
      <c r="F104" s="235"/>
      <c r="G104" s="235"/>
      <c r="H104" s="235"/>
      <c r="I104" s="235"/>
      <c r="J104" s="237"/>
      <c r="K104" s="247"/>
      <c r="L104" s="4"/>
      <c r="M104" s="414" t="str">
        <f>'TEAM NAMES &amp; EVENTS'!$F$23</f>
        <v>L</v>
      </c>
      <c r="N104" s="416">
        <f>'TEAM NAMES &amp; EVENTS'!$E$23</f>
        <v>0</v>
      </c>
      <c r="O104" s="234" t="s">
        <v>148</v>
      </c>
      <c r="P104" s="235"/>
      <c r="Q104" s="235"/>
      <c r="R104" s="235"/>
      <c r="S104" s="235"/>
      <c r="T104" s="235"/>
      <c r="U104" s="237"/>
      <c r="V104" s="247"/>
      <c r="W104" s="4"/>
      <c r="X104" s="4"/>
      <c r="Y104" s="4"/>
      <c r="Z104" s="4"/>
    </row>
    <row r="105" spans="1:26" ht="30" customHeight="1" x14ac:dyDescent="0.2">
      <c r="A105" s="4"/>
      <c r="B105" s="411"/>
      <c r="C105" s="353"/>
      <c r="D105" s="239" t="s">
        <v>149</v>
      </c>
      <c r="E105" s="240"/>
      <c r="F105" s="240"/>
      <c r="G105" s="240"/>
      <c r="H105" s="240"/>
      <c r="I105" s="242"/>
      <c r="J105" s="243"/>
      <c r="K105" s="238"/>
      <c r="L105" s="4"/>
      <c r="M105" s="411"/>
      <c r="N105" s="353"/>
      <c r="O105" s="239" t="s">
        <v>149</v>
      </c>
      <c r="P105" s="240"/>
      <c r="Q105" s="240"/>
      <c r="R105" s="240"/>
      <c r="S105" s="240"/>
      <c r="T105" s="242"/>
      <c r="U105" s="243"/>
      <c r="V105" s="238"/>
      <c r="W105" s="4"/>
      <c r="X105" s="4"/>
      <c r="Y105" s="4"/>
      <c r="Z105" s="4"/>
    </row>
    <row r="106" spans="1:26" ht="30" customHeight="1" x14ac:dyDescent="0.2">
      <c r="A106" s="4"/>
      <c r="B106" s="415"/>
      <c r="C106" s="417"/>
      <c r="D106" s="244" t="s">
        <v>150</v>
      </c>
      <c r="E106" s="245"/>
      <c r="F106" s="245"/>
      <c r="G106" s="245"/>
      <c r="H106" s="245"/>
      <c r="I106" s="242"/>
      <c r="J106" s="243"/>
      <c r="K106" s="238"/>
      <c r="L106" s="4"/>
      <c r="M106" s="415"/>
      <c r="N106" s="417"/>
      <c r="O106" s="244" t="s">
        <v>150</v>
      </c>
      <c r="P106" s="245"/>
      <c r="Q106" s="245"/>
      <c r="R106" s="245"/>
      <c r="S106" s="245"/>
      <c r="T106" s="242"/>
      <c r="U106" s="243"/>
      <c r="V106" s="238"/>
      <c r="W106" s="4"/>
      <c r="X106" s="4"/>
      <c r="Y106" s="4"/>
      <c r="Z106" s="4"/>
    </row>
    <row r="107" spans="1:26" ht="30" customHeight="1" x14ac:dyDescent="0.2">
      <c r="A107" s="4"/>
      <c r="B107" s="414" t="str">
        <f>'TEAM NAMES &amp; EVENTS'!$F$16</f>
        <v>E</v>
      </c>
      <c r="C107" s="416" t="str">
        <f>'TEAM NAMES &amp; EVENTS'!$E$16</f>
        <v xml:space="preserve">Montpelier </v>
      </c>
      <c r="D107" s="234" t="s">
        <v>148</v>
      </c>
      <c r="E107" s="235"/>
      <c r="F107" s="235"/>
      <c r="G107" s="235"/>
      <c r="H107" s="235"/>
      <c r="I107" s="235"/>
      <c r="J107" s="237"/>
      <c r="K107" s="247"/>
      <c r="L107" s="4"/>
      <c r="M107" s="414" t="str">
        <f>'TEAM NAMES &amp; EVENTS'!$F$24</f>
        <v>M</v>
      </c>
      <c r="N107" s="416">
        <f>'TEAM NAMES &amp; EVENTS'!$E$24</f>
        <v>0</v>
      </c>
      <c r="O107" s="234" t="s">
        <v>148</v>
      </c>
      <c r="P107" s="235"/>
      <c r="Q107" s="235"/>
      <c r="R107" s="235"/>
      <c r="S107" s="235"/>
      <c r="T107" s="235"/>
      <c r="U107" s="237"/>
      <c r="V107" s="247"/>
      <c r="W107" s="4"/>
      <c r="X107" s="4"/>
      <c r="Y107" s="4"/>
      <c r="Z107" s="4"/>
    </row>
    <row r="108" spans="1:26" ht="30" customHeight="1" x14ac:dyDescent="0.2">
      <c r="A108" s="4"/>
      <c r="B108" s="411"/>
      <c r="C108" s="353"/>
      <c r="D108" s="239" t="s">
        <v>149</v>
      </c>
      <c r="E108" s="240"/>
      <c r="F108" s="240"/>
      <c r="G108" s="240"/>
      <c r="H108" s="240"/>
      <c r="I108" s="242"/>
      <c r="J108" s="243"/>
      <c r="K108" s="238"/>
      <c r="L108" s="4"/>
      <c r="M108" s="411"/>
      <c r="N108" s="353"/>
      <c r="O108" s="239" t="s">
        <v>149</v>
      </c>
      <c r="P108" s="240"/>
      <c r="Q108" s="240"/>
      <c r="R108" s="240"/>
      <c r="S108" s="240"/>
      <c r="T108" s="242"/>
      <c r="U108" s="243"/>
      <c r="V108" s="238"/>
      <c r="W108" s="4"/>
      <c r="X108" s="4"/>
      <c r="Y108" s="4"/>
      <c r="Z108" s="4"/>
    </row>
    <row r="109" spans="1:26" ht="30" customHeight="1" x14ac:dyDescent="0.2">
      <c r="A109" s="4"/>
      <c r="B109" s="415"/>
      <c r="C109" s="417"/>
      <c r="D109" s="244" t="s">
        <v>150</v>
      </c>
      <c r="E109" s="245"/>
      <c r="F109" s="245"/>
      <c r="G109" s="245"/>
      <c r="H109" s="245"/>
      <c r="I109" s="242"/>
      <c r="J109" s="243"/>
      <c r="K109" s="238"/>
      <c r="L109" s="4"/>
      <c r="M109" s="415"/>
      <c r="N109" s="417"/>
      <c r="O109" s="244" t="s">
        <v>150</v>
      </c>
      <c r="P109" s="245"/>
      <c r="Q109" s="245"/>
      <c r="R109" s="245"/>
      <c r="S109" s="245"/>
      <c r="T109" s="242"/>
      <c r="U109" s="243"/>
      <c r="V109" s="238"/>
      <c r="W109" s="4"/>
      <c r="X109" s="4"/>
      <c r="Y109" s="4"/>
      <c r="Z109" s="4"/>
    </row>
    <row r="110" spans="1:26" ht="30" customHeight="1" x14ac:dyDescent="0.2">
      <c r="A110" s="4"/>
      <c r="B110" s="414" t="str">
        <f>'TEAM NAMES &amp; EVENTS'!$F$17</f>
        <v>F</v>
      </c>
      <c r="C110" s="416" t="str">
        <f>'TEAM NAMES &amp; EVENTS'!$E$17</f>
        <v xml:space="preserve">Plympton St Maurice </v>
      </c>
      <c r="D110" s="234" t="s">
        <v>148</v>
      </c>
      <c r="E110" s="235"/>
      <c r="F110" s="235"/>
      <c r="G110" s="235"/>
      <c r="H110" s="235"/>
      <c r="I110" s="235"/>
      <c r="J110" s="237"/>
      <c r="K110" s="247"/>
      <c r="L110" s="4"/>
      <c r="M110" s="414" t="str">
        <f>'TEAM NAMES &amp; EVENTS'!$F$25</f>
        <v>N</v>
      </c>
      <c r="N110" s="416">
        <f>'TEAM NAMES &amp; EVENTS'!$E$25</f>
        <v>0</v>
      </c>
      <c r="O110" s="234" t="s">
        <v>148</v>
      </c>
      <c r="P110" s="235"/>
      <c r="Q110" s="235"/>
      <c r="R110" s="235"/>
      <c r="S110" s="235"/>
      <c r="T110" s="235"/>
      <c r="U110" s="237"/>
      <c r="V110" s="247"/>
      <c r="W110" s="4"/>
      <c r="X110" s="4"/>
      <c r="Y110" s="4"/>
      <c r="Z110" s="4"/>
    </row>
    <row r="111" spans="1:26" ht="30" customHeight="1" x14ac:dyDescent="0.2">
      <c r="A111" s="4"/>
      <c r="B111" s="411"/>
      <c r="C111" s="353"/>
      <c r="D111" s="239" t="s">
        <v>149</v>
      </c>
      <c r="E111" s="240"/>
      <c r="F111" s="240"/>
      <c r="G111" s="240"/>
      <c r="H111" s="240"/>
      <c r="I111" s="242"/>
      <c r="J111" s="243"/>
      <c r="K111" s="238"/>
      <c r="L111" s="4"/>
      <c r="M111" s="411"/>
      <c r="N111" s="353"/>
      <c r="O111" s="239" t="s">
        <v>149</v>
      </c>
      <c r="P111" s="240"/>
      <c r="Q111" s="240"/>
      <c r="R111" s="240"/>
      <c r="S111" s="240"/>
      <c r="T111" s="242"/>
      <c r="U111" s="243"/>
      <c r="V111" s="238"/>
      <c r="W111" s="4"/>
      <c r="X111" s="4"/>
      <c r="Y111" s="4"/>
      <c r="Z111" s="4"/>
    </row>
    <row r="112" spans="1:26" ht="30" customHeight="1" x14ac:dyDescent="0.2">
      <c r="A112" s="4"/>
      <c r="B112" s="415"/>
      <c r="C112" s="417"/>
      <c r="D112" s="244" t="s">
        <v>150</v>
      </c>
      <c r="E112" s="245"/>
      <c r="F112" s="245"/>
      <c r="G112" s="245"/>
      <c r="H112" s="245"/>
      <c r="I112" s="242"/>
      <c r="J112" s="243"/>
      <c r="K112" s="238"/>
      <c r="L112" s="4"/>
      <c r="M112" s="415"/>
      <c r="N112" s="417"/>
      <c r="O112" s="244" t="s">
        <v>150</v>
      </c>
      <c r="P112" s="245"/>
      <c r="Q112" s="245"/>
      <c r="R112" s="245"/>
      <c r="S112" s="245"/>
      <c r="T112" s="242"/>
      <c r="U112" s="243"/>
      <c r="V112" s="238"/>
      <c r="W112" s="4"/>
      <c r="X112" s="4"/>
      <c r="Y112" s="4"/>
      <c r="Z112" s="4"/>
    </row>
    <row r="113" spans="1:26" ht="30" customHeight="1" x14ac:dyDescent="0.2">
      <c r="A113" s="4"/>
      <c r="B113" s="414" t="str">
        <f>'TEAM NAMES &amp; EVENTS'!$F$18</f>
        <v xml:space="preserve">G </v>
      </c>
      <c r="C113" s="416" t="str">
        <f>'TEAM NAMES &amp; EVENTS'!$E$18</f>
        <v>Compton</v>
      </c>
      <c r="D113" s="234" t="s">
        <v>148</v>
      </c>
      <c r="E113" s="235"/>
      <c r="F113" s="235"/>
      <c r="G113" s="235"/>
      <c r="H113" s="235"/>
      <c r="I113" s="235"/>
      <c r="J113" s="237"/>
      <c r="K113" s="247"/>
      <c r="L113" s="4"/>
      <c r="M113" s="414" t="str">
        <f>'TEAM NAMES &amp; EVENTS'!$F$26</f>
        <v>O</v>
      </c>
      <c r="N113" s="416">
        <f>'TEAM NAMES &amp; EVENTS'!$E$26</f>
        <v>0</v>
      </c>
      <c r="O113" s="234" t="s">
        <v>148</v>
      </c>
      <c r="P113" s="235"/>
      <c r="Q113" s="235"/>
      <c r="R113" s="235"/>
      <c r="S113" s="235"/>
      <c r="T113" s="235"/>
      <c r="U113" s="237"/>
      <c r="V113" s="247"/>
      <c r="W113" s="4"/>
      <c r="X113" s="4"/>
      <c r="Y113" s="4"/>
      <c r="Z113" s="4"/>
    </row>
    <row r="114" spans="1:26" ht="30" customHeight="1" x14ac:dyDescent="0.2">
      <c r="A114" s="4"/>
      <c r="B114" s="411"/>
      <c r="C114" s="353"/>
      <c r="D114" s="239" t="s">
        <v>149</v>
      </c>
      <c r="E114" s="240"/>
      <c r="F114" s="240"/>
      <c r="G114" s="240"/>
      <c r="H114" s="240"/>
      <c r="I114" s="242"/>
      <c r="J114" s="243"/>
      <c r="K114" s="238"/>
      <c r="L114" s="4"/>
      <c r="M114" s="411"/>
      <c r="N114" s="353"/>
      <c r="O114" s="239" t="s">
        <v>149</v>
      </c>
      <c r="P114" s="240"/>
      <c r="Q114" s="240"/>
      <c r="R114" s="240"/>
      <c r="S114" s="240"/>
      <c r="T114" s="242"/>
      <c r="U114" s="243"/>
      <c r="V114" s="238"/>
      <c r="W114" s="4"/>
      <c r="X114" s="4"/>
      <c r="Y114" s="4"/>
      <c r="Z114" s="4"/>
    </row>
    <row r="115" spans="1:26" ht="30" customHeight="1" x14ac:dyDescent="0.2">
      <c r="A115" s="4"/>
      <c r="B115" s="415"/>
      <c r="C115" s="417"/>
      <c r="D115" s="244" t="s">
        <v>150</v>
      </c>
      <c r="E115" s="245"/>
      <c r="F115" s="245"/>
      <c r="G115" s="245"/>
      <c r="H115" s="245"/>
      <c r="I115" s="242"/>
      <c r="J115" s="243"/>
      <c r="K115" s="238"/>
      <c r="L115" s="4"/>
      <c r="M115" s="415"/>
      <c r="N115" s="417"/>
      <c r="O115" s="244" t="s">
        <v>150</v>
      </c>
      <c r="P115" s="245"/>
      <c r="Q115" s="245"/>
      <c r="R115" s="245"/>
      <c r="S115" s="245"/>
      <c r="T115" s="242"/>
      <c r="U115" s="243"/>
      <c r="V115" s="238"/>
      <c r="W115" s="4"/>
      <c r="X115" s="4"/>
      <c r="Y115" s="4"/>
      <c r="Z115" s="4"/>
    </row>
    <row r="116" spans="1:26" ht="30" customHeight="1" x14ac:dyDescent="0.2">
      <c r="A116" s="4"/>
      <c r="B116" s="414" t="str">
        <f>'TEAM NAMES &amp; EVENTS'!$F$19</f>
        <v>H</v>
      </c>
      <c r="C116" s="416" t="str">
        <f>'TEAM NAMES &amp; EVENTS'!$E$19</f>
        <v>Salsibury Road</v>
      </c>
      <c r="D116" s="234" t="s">
        <v>148</v>
      </c>
      <c r="E116" s="235"/>
      <c r="F116" s="235"/>
      <c r="G116" s="235"/>
      <c r="H116" s="235"/>
      <c r="I116" s="235"/>
      <c r="J116" s="237"/>
      <c r="K116" s="247"/>
      <c r="L116" s="4"/>
      <c r="M116" s="414" t="str">
        <f>'TEAM NAMES &amp; EVENTS'!$F$27</f>
        <v>P</v>
      </c>
      <c r="N116" s="416">
        <f>'TEAM NAMES &amp; EVENTS'!$E$27</f>
        <v>0</v>
      </c>
      <c r="O116" s="234" t="s">
        <v>148</v>
      </c>
      <c r="P116" s="235"/>
      <c r="Q116" s="235"/>
      <c r="R116" s="235"/>
      <c r="S116" s="235"/>
      <c r="T116" s="235"/>
      <c r="U116" s="237"/>
      <c r="V116" s="247"/>
      <c r="W116" s="4"/>
      <c r="X116" s="4"/>
      <c r="Y116" s="4"/>
      <c r="Z116" s="4"/>
    </row>
    <row r="117" spans="1:26" ht="30" customHeight="1" x14ac:dyDescent="0.2">
      <c r="A117" s="4"/>
      <c r="B117" s="411"/>
      <c r="C117" s="353"/>
      <c r="D117" s="239" t="s">
        <v>149</v>
      </c>
      <c r="E117" s="240"/>
      <c r="F117" s="240"/>
      <c r="G117" s="240"/>
      <c r="H117" s="240"/>
      <c r="I117" s="242"/>
      <c r="J117" s="243"/>
      <c r="K117" s="238"/>
      <c r="L117" s="4"/>
      <c r="M117" s="411"/>
      <c r="N117" s="353"/>
      <c r="O117" s="239" t="s">
        <v>149</v>
      </c>
      <c r="P117" s="240"/>
      <c r="Q117" s="240"/>
      <c r="R117" s="240"/>
      <c r="S117" s="240"/>
      <c r="T117" s="242"/>
      <c r="U117" s="243"/>
      <c r="V117" s="238"/>
      <c r="W117" s="4"/>
      <c r="X117" s="4"/>
      <c r="Y117" s="4"/>
      <c r="Z117" s="4"/>
    </row>
    <row r="118" spans="1:26" ht="30" customHeight="1" x14ac:dyDescent="0.2">
      <c r="A118" s="4"/>
      <c r="B118" s="415"/>
      <c r="C118" s="417"/>
      <c r="D118" s="244" t="s">
        <v>150</v>
      </c>
      <c r="E118" s="245"/>
      <c r="F118" s="245"/>
      <c r="G118" s="245"/>
      <c r="H118" s="245"/>
      <c r="I118" s="248"/>
      <c r="J118" s="249"/>
      <c r="K118" s="250"/>
      <c r="L118" s="4"/>
      <c r="M118" s="415"/>
      <c r="N118" s="417"/>
      <c r="O118" s="244" t="s">
        <v>150</v>
      </c>
      <c r="P118" s="245"/>
      <c r="Q118" s="245"/>
      <c r="R118" s="245"/>
      <c r="S118" s="245"/>
      <c r="T118" s="248"/>
      <c r="U118" s="249"/>
      <c r="V118" s="250"/>
      <c r="W118" s="4"/>
      <c r="X118" s="4"/>
      <c r="Y118" s="4"/>
      <c r="Z118" s="4"/>
    </row>
    <row r="119" spans="1:26" ht="12.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2.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27" customHeight="1" x14ac:dyDescent="0.35">
      <c r="A121" s="4"/>
      <c r="B121" s="231" t="s">
        <v>160</v>
      </c>
      <c r="C121" s="231"/>
      <c r="D121" s="4"/>
      <c r="E121" s="4"/>
      <c r="F121" s="4"/>
      <c r="G121" s="4"/>
      <c r="H121" s="4"/>
      <c r="I121" s="4"/>
      <c r="J121" s="4"/>
      <c r="K121" s="4"/>
      <c r="L121" s="4"/>
      <c r="M121" s="231" t="s">
        <v>160</v>
      </c>
      <c r="N121" s="231"/>
      <c r="O121" s="4"/>
      <c r="P121" s="4"/>
      <c r="Q121" s="4"/>
      <c r="R121" s="4"/>
      <c r="S121" s="4"/>
      <c r="T121" s="4"/>
      <c r="U121" s="4"/>
      <c r="V121" s="4"/>
      <c r="W121" s="4"/>
      <c r="X121" s="4"/>
      <c r="Y121" s="4"/>
      <c r="Z121" s="4"/>
    </row>
    <row r="122" spans="1:26" ht="13.5" customHeight="1" x14ac:dyDescent="0.2">
      <c r="A122" s="4"/>
      <c r="B122" s="232"/>
      <c r="C122" s="232"/>
      <c r="D122" s="232"/>
      <c r="E122" s="232"/>
      <c r="F122" s="232"/>
      <c r="G122" s="232"/>
      <c r="H122" s="232"/>
      <c r="I122" s="232"/>
      <c r="J122" s="232"/>
      <c r="K122" s="232"/>
      <c r="L122" s="4"/>
      <c r="M122" s="232"/>
      <c r="N122" s="232"/>
      <c r="O122" s="232"/>
      <c r="P122" s="232"/>
      <c r="Q122" s="232"/>
      <c r="R122" s="232"/>
      <c r="S122" s="232"/>
      <c r="T122" s="232"/>
      <c r="U122" s="232"/>
      <c r="V122" s="232"/>
      <c r="W122" s="4"/>
      <c r="X122" s="4"/>
      <c r="Y122" s="4"/>
      <c r="Z122" s="4"/>
    </row>
    <row r="123" spans="1:26" ht="30" customHeight="1" x14ac:dyDescent="0.2">
      <c r="A123" s="4"/>
      <c r="B123" s="418" t="s">
        <v>106</v>
      </c>
      <c r="C123" s="419" t="s">
        <v>107</v>
      </c>
      <c r="D123" s="420" t="s">
        <v>144</v>
      </c>
      <c r="E123" s="421" t="s">
        <v>145</v>
      </c>
      <c r="F123" s="422"/>
      <c r="G123" s="423"/>
      <c r="H123" s="424" t="s">
        <v>146</v>
      </c>
      <c r="I123" s="424" t="s">
        <v>147</v>
      </c>
      <c r="J123" s="425" t="s">
        <v>33</v>
      </c>
      <c r="K123" s="426" t="s">
        <v>34</v>
      </c>
      <c r="L123" s="4"/>
      <c r="M123" s="418" t="s">
        <v>106</v>
      </c>
      <c r="N123" s="419" t="s">
        <v>107</v>
      </c>
      <c r="O123" s="420" t="s">
        <v>144</v>
      </c>
      <c r="P123" s="421" t="s">
        <v>145</v>
      </c>
      <c r="Q123" s="422"/>
      <c r="R123" s="423"/>
      <c r="S123" s="424" t="s">
        <v>146</v>
      </c>
      <c r="T123" s="424" t="s">
        <v>147</v>
      </c>
      <c r="U123" s="425" t="s">
        <v>33</v>
      </c>
      <c r="V123" s="426" t="s">
        <v>34</v>
      </c>
      <c r="W123" s="4"/>
      <c r="X123" s="4"/>
      <c r="Y123" s="4"/>
      <c r="Z123" s="4"/>
    </row>
    <row r="124" spans="1:26" ht="30" customHeight="1" x14ac:dyDescent="0.2">
      <c r="A124" s="4"/>
      <c r="B124" s="415"/>
      <c r="C124" s="417"/>
      <c r="D124" s="378"/>
      <c r="E124" s="233">
        <v>1</v>
      </c>
      <c r="F124" s="233">
        <v>2</v>
      </c>
      <c r="G124" s="233">
        <v>3</v>
      </c>
      <c r="H124" s="378"/>
      <c r="I124" s="378"/>
      <c r="J124" s="395"/>
      <c r="K124" s="427"/>
      <c r="L124" s="4"/>
      <c r="M124" s="415"/>
      <c r="N124" s="417"/>
      <c r="O124" s="378"/>
      <c r="P124" s="233">
        <v>1</v>
      </c>
      <c r="Q124" s="233">
        <v>2</v>
      </c>
      <c r="R124" s="233">
        <v>3</v>
      </c>
      <c r="S124" s="378"/>
      <c r="T124" s="378"/>
      <c r="U124" s="395"/>
      <c r="V124" s="427"/>
      <c r="W124" s="4"/>
      <c r="X124" s="4"/>
      <c r="Y124" s="4"/>
      <c r="Z124" s="4"/>
    </row>
    <row r="125" spans="1:26" ht="30" customHeight="1" x14ac:dyDescent="0.2">
      <c r="A125" s="4"/>
      <c r="B125" s="414" t="str">
        <f>'TEAM NAMES &amp; EVENTS'!$F$12</f>
        <v>A</v>
      </c>
      <c r="C125" s="416" t="str">
        <f>'TEAM NAMES &amp; EVENTS'!$E$12</f>
        <v>Bickleigh Down</v>
      </c>
      <c r="D125" s="234" t="s">
        <v>148</v>
      </c>
      <c r="E125" s="235"/>
      <c r="F125" s="235"/>
      <c r="G125" s="235"/>
      <c r="H125" s="235"/>
      <c r="I125" s="235"/>
      <c r="J125" s="237"/>
      <c r="K125" s="238"/>
      <c r="L125" s="4"/>
      <c r="M125" s="414">
        <f>'TEAM NAMES &amp; EVENTS'!$F$20</f>
        <v>0</v>
      </c>
      <c r="N125" s="416">
        <f>'TEAM NAMES &amp; EVENTS'!$E$20</f>
        <v>0</v>
      </c>
      <c r="O125" s="234" t="s">
        <v>148</v>
      </c>
      <c r="P125" s="235"/>
      <c r="Q125" s="235"/>
      <c r="R125" s="235"/>
      <c r="S125" s="235"/>
      <c r="T125" s="235"/>
      <c r="U125" s="237"/>
      <c r="V125" s="238"/>
      <c r="W125" s="4"/>
      <c r="X125" s="4"/>
      <c r="Y125" s="4"/>
      <c r="Z125" s="4"/>
    </row>
    <row r="126" spans="1:26" ht="30" customHeight="1" x14ac:dyDescent="0.2">
      <c r="A126" s="4"/>
      <c r="B126" s="411"/>
      <c r="C126" s="353"/>
      <c r="D126" s="239" t="s">
        <v>149</v>
      </c>
      <c r="E126" s="240"/>
      <c r="F126" s="240"/>
      <c r="G126" s="240"/>
      <c r="H126" s="240"/>
      <c r="I126" s="242"/>
      <c r="J126" s="243"/>
      <c r="K126" s="238"/>
      <c r="L126" s="4"/>
      <c r="M126" s="411"/>
      <c r="N126" s="353"/>
      <c r="O126" s="239" t="s">
        <v>149</v>
      </c>
      <c r="P126" s="240"/>
      <c r="Q126" s="240"/>
      <c r="R126" s="240"/>
      <c r="S126" s="240"/>
      <c r="T126" s="242"/>
      <c r="U126" s="243"/>
      <c r="V126" s="238"/>
      <c r="W126" s="4"/>
      <c r="X126" s="4"/>
      <c r="Y126" s="4"/>
      <c r="Z126" s="4"/>
    </row>
    <row r="127" spans="1:26" ht="30" customHeight="1" x14ac:dyDescent="0.2">
      <c r="A127" s="4"/>
      <c r="B127" s="415"/>
      <c r="C127" s="417"/>
      <c r="D127" s="244" t="s">
        <v>150</v>
      </c>
      <c r="E127" s="245"/>
      <c r="F127" s="245"/>
      <c r="G127" s="245"/>
      <c r="H127" s="245"/>
      <c r="I127" s="242"/>
      <c r="J127" s="243"/>
      <c r="K127" s="238"/>
      <c r="L127" s="4"/>
      <c r="M127" s="415"/>
      <c r="N127" s="417"/>
      <c r="O127" s="244" t="s">
        <v>150</v>
      </c>
      <c r="P127" s="245"/>
      <c r="Q127" s="245"/>
      <c r="R127" s="245"/>
      <c r="S127" s="245"/>
      <c r="T127" s="242"/>
      <c r="U127" s="243"/>
      <c r="V127" s="238"/>
      <c r="W127" s="4"/>
      <c r="X127" s="4"/>
      <c r="Y127" s="4"/>
      <c r="Z127" s="4"/>
    </row>
    <row r="128" spans="1:26" ht="30" customHeight="1" x14ac:dyDescent="0.2">
      <c r="A128" s="4"/>
      <c r="B128" s="414" t="str">
        <f>'TEAM NAMES &amp; EVENTS'!$F$13</f>
        <v>B</v>
      </c>
      <c r="C128" s="416" t="str">
        <f>'TEAM NAMES &amp; EVENTS'!$E$13</f>
        <v>Holy Cross</v>
      </c>
      <c r="D128" s="234" t="s">
        <v>148</v>
      </c>
      <c r="E128" s="235"/>
      <c r="F128" s="235"/>
      <c r="G128" s="235"/>
      <c r="H128" s="235"/>
      <c r="I128" s="235"/>
      <c r="J128" s="237"/>
      <c r="K128" s="247"/>
      <c r="L128" s="4"/>
      <c r="M128" s="414" t="str">
        <f>'TEAM NAMES &amp; EVENTS'!$F$21</f>
        <v>J</v>
      </c>
      <c r="N128" s="416">
        <f>'TEAM NAMES &amp; EVENTS'!$E$21</f>
        <v>0</v>
      </c>
      <c r="O128" s="234" t="s">
        <v>148</v>
      </c>
      <c r="P128" s="235"/>
      <c r="Q128" s="235"/>
      <c r="R128" s="235"/>
      <c r="S128" s="235"/>
      <c r="T128" s="235"/>
      <c r="U128" s="237"/>
      <c r="V128" s="247"/>
      <c r="W128" s="4"/>
      <c r="X128" s="4"/>
      <c r="Y128" s="4"/>
      <c r="Z128" s="4"/>
    </row>
    <row r="129" spans="1:26" ht="30" customHeight="1" x14ac:dyDescent="0.2">
      <c r="A129" s="4"/>
      <c r="B129" s="411"/>
      <c r="C129" s="353"/>
      <c r="D129" s="239" t="s">
        <v>149</v>
      </c>
      <c r="E129" s="240"/>
      <c r="F129" s="240"/>
      <c r="G129" s="240"/>
      <c r="H129" s="240"/>
      <c r="I129" s="242"/>
      <c r="J129" s="243"/>
      <c r="K129" s="238"/>
      <c r="L129" s="4"/>
      <c r="M129" s="411"/>
      <c r="N129" s="353"/>
      <c r="O129" s="239" t="s">
        <v>149</v>
      </c>
      <c r="P129" s="240"/>
      <c r="Q129" s="240"/>
      <c r="R129" s="240"/>
      <c r="S129" s="240"/>
      <c r="T129" s="242"/>
      <c r="U129" s="243"/>
      <c r="V129" s="238"/>
      <c r="W129" s="4"/>
      <c r="X129" s="4"/>
      <c r="Y129" s="4"/>
      <c r="Z129" s="4"/>
    </row>
    <row r="130" spans="1:26" ht="30" customHeight="1" x14ac:dyDescent="0.2">
      <c r="A130" s="4"/>
      <c r="B130" s="415"/>
      <c r="C130" s="417"/>
      <c r="D130" s="244" t="s">
        <v>150</v>
      </c>
      <c r="E130" s="245"/>
      <c r="F130" s="245"/>
      <c r="G130" s="245"/>
      <c r="H130" s="245"/>
      <c r="I130" s="242"/>
      <c r="J130" s="243"/>
      <c r="K130" s="238"/>
      <c r="L130" s="4"/>
      <c r="M130" s="415"/>
      <c r="N130" s="417"/>
      <c r="O130" s="244" t="s">
        <v>150</v>
      </c>
      <c r="P130" s="245"/>
      <c r="Q130" s="245"/>
      <c r="R130" s="245"/>
      <c r="S130" s="245"/>
      <c r="T130" s="242"/>
      <c r="U130" s="243"/>
      <c r="V130" s="238"/>
      <c r="W130" s="4"/>
      <c r="X130" s="4"/>
      <c r="Y130" s="4"/>
      <c r="Z130" s="4"/>
    </row>
    <row r="131" spans="1:26" ht="30" customHeight="1" x14ac:dyDescent="0.2">
      <c r="A131" s="4"/>
      <c r="B131" s="414" t="str">
        <f>'TEAM NAMES &amp; EVENTS'!$F$14</f>
        <v xml:space="preserve">C </v>
      </c>
      <c r="C131" s="416" t="str">
        <f>'TEAM NAMES &amp; EVENTS'!$E$14</f>
        <v xml:space="preserve">Mary Dean's </v>
      </c>
      <c r="D131" s="234" t="s">
        <v>148</v>
      </c>
      <c r="E131" s="235"/>
      <c r="F131" s="235"/>
      <c r="G131" s="235"/>
      <c r="H131" s="235"/>
      <c r="I131" s="235"/>
      <c r="J131" s="237"/>
      <c r="K131" s="247"/>
      <c r="L131" s="4"/>
      <c r="M131" s="414" t="str">
        <f>'TEAM NAMES &amp; EVENTS'!$F$22</f>
        <v>K</v>
      </c>
      <c r="N131" s="416">
        <f>'TEAM NAMES &amp; EVENTS'!$E$22</f>
        <v>0</v>
      </c>
      <c r="O131" s="234" t="s">
        <v>148</v>
      </c>
      <c r="P131" s="235"/>
      <c r="Q131" s="235"/>
      <c r="R131" s="235"/>
      <c r="S131" s="235"/>
      <c r="T131" s="235"/>
      <c r="U131" s="237"/>
      <c r="V131" s="247"/>
      <c r="W131" s="4"/>
      <c r="X131" s="4"/>
      <c r="Y131" s="4"/>
      <c r="Z131" s="4"/>
    </row>
    <row r="132" spans="1:26" ht="30" customHeight="1" x14ac:dyDescent="0.2">
      <c r="A132" s="4"/>
      <c r="B132" s="411"/>
      <c r="C132" s="353"/>
      <c r="D132" s="239" t="s">
        <v>149</v>
      </c>
      <c r="E132" s="240"/>
      <c r="F132" s="240"/>
      <c r="G132" s="240"/>
      <c r="H132" s="240"/>
      <c r="I132" s="242"/>
      <c r="J132" s="243"/>
      <c r="K132" s="238"/>
      <c r="L132" s="4"/>
      <c r="M132" s="411"/>
      <c r="N132" s="353"/>
      <c r="O132" s="239" t="s">
        <v>149</v>
      </c>
      <c r="P132" s="240"/>
      <c r="Q132" s="240"/>
      <c r="R132" s="240"/>
      <c r="S132" s="240"/>
      <c r="T132" s="242"/>
      <c r="U132" s="243"/>
      <c r="V132" s="238"/>
      <c r="W132" s="4"/>
      <c r="X132" s="4"/>
      <c r="Y132" s="4"/>
      <c r="Z132" s="4"/>
    </row>
    <row r="133" spans="1:26" ht="30" customHeight="1" x14ac:dyDescent="0.2">
      <c r="A133" s="4"/>
      <c r="B133" s="415"/>
      <c r="C133" s="417"/>
      <c r="D133" s="244" t="s">
        <v>150</v>
      </c>
      <c r="E133" s="245"/>
      <c r="F133" s="245"/>
      <c r="G133" s="245"/>
      <c r="H133" s="245"/>
      <c r="I133" s="242"/>
      <c r="J133" s="243"/>
      <c r="K133" s="238"/>
      <c r="L133" s="4"/>
      <c r="M133" s="415"/>
      <c r="N133" s="417"/>
      <c r="O133" s="244" t="s">
        <v>150</v>
      </c>
      <c r="P133" s="245"/>
      <c r="Q133" s="245"/>
      <c r="R133" s="245"/>
      <c r="S133" s="245"/>
      <c r="T133" s="242"/>
      <c r="U133" s="243"/>
      <c r="V133" s="238"/>
      <c r="W133" s="4"/>
      <c r="X133" s="4"/>
      <c r="Y133" s="4"/>
      <c r="Z133" s="4"/>
    </row>
    <row r="134" spans="1:26" ht="30" customHeight="1" x14ac:dyDescent="0.2">
      <c r="A134" s="4"/>
      <c r="B134" s="414" t="str">
        <f>'TEAM NAMES &amp; EVENTS'!$F$15</f>
        <v xml:space="preserve">D </v>
      </c>
      <c r="C134" s="416" t="str">
        <f>'TEAM NAMES &amp; EVENTS'!$E$15</f>
        <v>Elburton</v>
      </c>
      <c r="D134" s="234" t="s">
        <v>148</v>
      </c>
      <c r="E134" s="235"/>
      <c r="F134" s="235"/>
      <c r="G134" s="235"/>
      <c r="H134" s="235"/>
      <c r="I134" s="235"/>
      <c r="J134" s="237"/>
      <c r="K134" s="247"/>
      <c r="L134" s="4"/>
      <c r="M134" s="414" t="str">
        <f>'TEAM NAMES &amp; EVENTS'!$F$23</f>
        <v>L</v>
      </c>
      <c r="N134" s="416">
        <f>'TEAM NAMES &amp; EVENTS'!$E$23</f>
        <v>0</v>
      </c>
      <c r="O134" s="234" t="s">
        <v>148</v>
      </c>
      <c r="P134" s="235"/>
      <c r="Q134" s="235"/>
      <c r="R134" s="235"/>
      <c r="S134" s="235"/>
      <c r="T134" s="235"/>
      <c r="U134" s="237"/>
      <c r="V134" s="247"/>
      <c r="W134" s="4"/>
      <c r="X134" s="4"/>
      <c r="Y134" s="4"/>
      <c r="Z134" s="4"/>
    </row>
    <row r="135" spans="1:26" ht="30" customHeight="1" x14ac:dyDescent="0.2">
      <c r="A135" s="4"/>
      <c r="B135" s="411"/>
      <c r="C135" s="353"/>
      <c r="D135" s="239" t="s">
        <v>149</v>
      </c>
      <c r="E135" s="240"/>
      <c r="F135" s="240"/>
      <c r="G135" s="240"/>
      <c r="H135" s="240"/>
      <c r="I135" s="242"/>
      <c r="J135" s="243"/>
      <c r="K135" s="238"/>
      <c r="L135" s="4"/>
      <c r="M135" s="411"/>
      <c r="N135" s="353"/>
      <c r="O135" s="239" t="s">
        <v>149</v>
      </c>
      <c r="P135" s="240"/>
      <c r="Q135" s="240"/>
      <c r="R135" s="240"/>
      <c r="S135" s="240"/>
      <c r="T135" s="242"/>
      <c r="U135" s="243"/>
      <c r="V135" s="238"/>
      <c r="W135" s="4"/>
      <c r="X135" s="4"/>
      <c r="Y135" s="4"/>
      <c r="Z135" s="4"/>
    </row>
    <row r="136" spans="1:26" ht="30" customHeight="1" x14ac:dyDescent="0.2">
      <c r="A136" s="4"/>
      <c r="B136" s="415"/>
      <c r="C136" s="417"/>
      <c r="D136" s="244" t="s">
        <v>150</v>
      </c>
      <c r="E136" s="245"/>
      <c r="F136" s="245"/>
      <c r="G136" s="245"/>
      <c r="H136" s="245"/>
      <c r="I136" s="242"/>
      <c r="J136" s="243"/>
      <c r="K136" s="238"/>
      <c r="L136" s="4"/>
      <c r="M136" s="415"/>
      <c r="N136" s="417"/>
      <c r="O136" s="244" t="s">
        <v>150</v>
      </c>
      <c r="P136" s="245"/>
      <c r="Q136" s="245"/>
      <c r="R136" s="245"/>
      <c r="S136" s="245"/>
      <c r="T136" s="242"/>
      <c r="U136" s="243"/>
      <c r="V136" s="238"/>
      <c r="W136" s="4"/>
      <c r="X136" s="4"/>
      <c r="Y136" s="4"/>
      <c r="Z136" s="4"/>
    </row>
    <row r="137" spans="1:26" ht="30" customHeight="1" x14ac:dyDescent="0.2">
      <c r="A137" s="4"/>
      <c r="B137" s="414" t="str">
        <f>'TEAM NAMES &amp; EVENTS'!$F$16</f>
        <v>E</v>
      </c>
      <c r="C137" s="416" t="str">
        <f>'TEAM NAMES &amp; EVENTS'!$E$16</f>
        <v xml:space="preserve">Montpelier </v>
      </c>
      <c r="D137" s="234" t="s">
        <v>148</v>
      </c>
      <c r="E137" s="235"/>
      <c r="F137" s="235"/>
      <c r="G137" s="235"/>
      <c r="H137" s="235"/>
      <c r="I137" s="235"/>
      <c r="J137" s="237"/>
      <c r="K137" s="247"/>
      <c r="L137" s="4"/>
      <c r="M137" s="414" t="str">
        <f>'TEAM NAMES &amp; EVENTS'!$F$24</f>
        <v>M</v>
      </c>
      <c r="N137" s="416">
        <f>'TEAM NAMES &amp; EVENTS'!$E$24</f>
        <v>0</v>
      </c>
      <c r="O137" s="234" t="s">
        <v>148</v>
      </c>
      <c r="P137" s="235"/>
      <c r="Q137" s="235"/>
      <c r="R137" s="235"/>
      <c r="S137" s="235"/>
      <c r="T137" s="235"/>
      <c r="U137" s="237"/>
      <c r="V137" s="247"/>
      <c r="W137" s="4"/>
      <c r="X137" s="4"/>
      <c r="Y137" s="4"/>
      <c r="Z137" s="4"/>
    </row>
    <row r="138" spans="1:26" ht="30" customHeight="1" x14ac:dyDescent="0.2">
      <c r="A138" s="4"/>
      <c r="B138" s="411"/>
      <c r="C138" s="353"/>
      <c r="D138" s="239" t="s">
        <v>149</v>
      </c>
      <c r="E138" s="240"/>
      <c r="F138" s="240"/>
      <c r="G138" s="240"/>
      <c r="H138" s="240"/>
      <c r="I138" s="242"/>
      <c r="J138" s="243"/>
      <c r="K138" s="238"/>
      <c r="L138" s="4"/>
      <c r="M138" s="411"/>
      <c r="N138" s="353"/>
      <c r="O138" s="239" t="s">
        <v>149</v>
      </c>
      <c r="P138" s="240"/>
      <c r="Q138" s="240"/>
      <c r="R138" s="240"/>
      <c r="S138" s="240"/>
      <c r="T138" s="242"/>
      <c r="U138" s="243"/>
      <c r="V138" s="238"/>
      <c r="W138" s="4"/>
      <c r="X138" s="4"/>
      <c r="Y138" s="4"/>
      <c r="Z138" s="4"/>
    </row>
    <row r="139" spans="1:26" ht="30" customHeight="1" x14ac:dyDescent="0.2">
      <c r="A139" s="4"/>
      <c r="B139" s="415"/>
      <c r="C139" s="417"/>
      <c r="D139" s="244" t="s">
        <v>150</v>
      </c>
      <c r="E139" s="245"/>
      <c r="F139" s="245"/>
      <c r="G139" s="245"/>
      <c r="H139" s="245"/>
      <c r="I139" s="242"/>
      <c r="J139" s="243"/>
      <c r="K139" s="238"/>
      <c r="L139" s="4"/>
      <c r="M139" s="415"/>
      <c r="N139" s="417"/>
      <c r="O139" s="244" t="s">
        <v>150</v>
      </c>
      <c r="P139" s="245"/>
      <c r="Q139" s="245"/>
      <c r="R139" s="245"/>
      <c r="S139" s="245"/>
      <c r="T139" s="242"/>
      <c r="U139" s="243"/>
      <c r="V139" s="238"/>
      <c r="W139" s="4"/>
      <c r="X139" s="4"/>
      <c r="Y139" s="4"/>
      <c r="Z139" s="4"/>
    </row>
    <row r="140" spans="1:26" ht="30" customHeight="1" x14ac:dyDescent="0.2">
      <c r="A140" s="4"/>
      <c r="B140" s="414" t="str">
        <f>'TEAM NAMES &amp; EVENTS'!$F$17</f>
        <v>F</v>
      </c>
      <c r="C140" s="416" t="str">
        <f>'TEAM NAMES &amp; EVENTS'!$E$17</f>
        <v xml:space="preserve">Plympton St Maurice </v>
      </c>
      <c r="D140" s="234" t="s">
        <v>148</v>
      </c>
      <c r="E140" s="235"/>
      <c r="F140" s="235"/>
      <c r="G140" s="235"/>
      <c r="H140" s="235"/>
      <c r="I140" s="235"/>
      <c r="J140" s="237"/>
      <c r="K140" s="247"/>
      <c r="L140" s="4"/>
      <c r="M140" s="414" t="str">
        <f>'TEAM NAMES &amp; EVENTS'!$F$25</f>
        <v>N</v>
      </c>
      <c r="N140" s="416">
        <f>'TEAM NAMES &amp; EVENTS'!$E$25</f>
        <v>0</v>
      </c>
      <c r="O140" s="234" t="s">
        <v>148</v>
      </c>
      <c r="P140" s="235"/>
      <c r="Q140" s="235"/>
      <c r="R140" s="235"/>
      <c r="S140" s="235"/>
      <c r="T140" s="235"/>
      <c r="U140" s="237"/>
      <c r="V140" s="247"/>
      <c r="W140" s="4"/>
      <c r="X140" s="4"/>
      <c r="Y140" s="4"/>
      <c r="Z140" s="4"/>
    </row>
    <row r="141" spans="1:26" ht="30" customHeight="1" x14ac:dyDescent="0.2">
      <c r="A141" s="4"/>
      <c r="B141" s="411"/>
      <c r="C141" s="353"/>
      <c r="D141" s="239" t="s">
        <v>149</v>
      </c>
      <c r="E141" s="240"/>
      <c r="F141" s="240"/>
      <c r="G141" s="240"/>
      <c r="H141" s="240"/>
      <c r="I141" s="242"/>
      <c r="J141" s="243"/>
      <c r="K141" s="238"/>
      <c r="L141" s="4"/>
      <c r="M141" s="411"/>
      <c r="N141" s="353"/>
      <c r="O141" s="239" t="s">
        <v>149</v>
      </c>
      <c r="P141" s="240"/>
      <c r="Q141" s="240"/>
      <c r="R141" s="240"/>
      <c r="S141" s="240"/>
      <c r="T141" s="242"/>
      <c r="U141" s="243"/>
      <c r="V141" s="238"/>
      <c r="W141" s="4"/>
      <c r="X141" s="4"/>
      <c r="Y141" s="4"/>
      <c r="Z141" s="4"/>
    </row>
    <row r="142" spans="1:26" ht="30" customHeight="1" x14ac:dyDescent="0.2">
      <c r="A142" s="4"/>
      <c r="B142" s="415"/>
      <c r="C142" s="417"/>
      <c r="D142" s="244" t="s">
        <v>150</v>
      </c>
      <c r="E142" s="245"/>
      <c r="F142" s="245"/>
      <c r="G142" s="245"/>
      <c r="H142" s="245"/>
      <c r="I142" s="242"/>
      <c r="J142" s="243"/>
      <c r="K142" s="238"/>
      <c r="L142" s="4"/>
      <c r="M142" s="415"/>
      <c r="N142" s="417"/>
      <c r="O142" s="244" t="s">
        <v>150</v>
      </c>
      <c r="P142" s="245"/>
      <c r="Q142" s="245"/>
      <c r="R142" s="245"/>
      <c r="S142" s="245"/>
      <c r="T142" s="242"/>
      <c r="U142" s="243"/>
      <c r="V142" s="238"/>
      <c r="W142" s="4"/>
      <c r="X142" s="4"/>
      <c r="Y142" s="4"/>
      <c r="Z142" s="4"/>
    </row>
    <row r="143" spans="1:26" ht="30" customHeight="1" x14ac:dyDescent="0.2">
      <c r="A143" s="4"/>
      <c r="B143" s="414" t="str">
        <f>'TEAM NAMES &amp; EVENTS'!$F$18</f>
        <v xml:space="preserve">G </v>
      </c>
      <c r="C143" s="416" t="str">
        <f>'TEAM NAMES &amp; EVENTS'!$E$18</f>
        <v>Compton</v>
      </c>
      <c r="D143" s="234" t="s">
        <v>148</v>
      </c>
      <c r="E143" s="235"/>
      <c r="F143" s="235"/>
      <c r="G143" s="235"/>
      <c r="H143" s="235"/>
      <c r="I143" s="235"/>
      <c r="J143" s="237"/>
      <c r="K143" s="247"/>
      <c r="L143" s="4"/>
      <c r="M143" s="414" t="str">
        <f>'TEAM NAMES &amp; EVENTS'!$F$26</f>
        <v>O</v>
      </c>
      <c r="N143" s="416">
        <f>'TEAM NAMES &amp; EVENTS'!$E$26</f>
        <v>0</v>
      </c>
      <c r="O143" s="234" t="s">
        <v>148</v>
      </c>
      <c r="P143" s="235"/>
      <c r="Q143" s="235"/>
      <c r="R143" s="235"/>
      <c r="S143" s="235"/>
      <c r="T143" s="235"/>
      <c r="U143" s="237"/>
      <c r="V143" s="247"/>
      <c r="W143" s="4"/>
      <c r="X143" s="4"/>
      <c r="Y143" s="4"/>
      <c r="Z143" s="4"/>
    </row>
    <row r="144" spans="1:26" ht="30" customHeight="1" x14ac:dyDescent="0.2">
      <c r="A144" s="4"/>
      <c r="B144" s="411"/>
      <c r="C144" s="353"/>
      <c r="D144" s="239" t="s">
        <v>149</v>
      </c>
      <c r="E144" s="240"/>
      <c r="F144" s="240"/>
      <c r="G144" s="240"/>
      <c r="H144" s="240"/>
      <c r="I144" s="242"/>
      <c r="J144" s="243"/>
      <c r="K144" s="238"/>
      <c r="L144" s="4"/>
      <c r="M144" s="411"/>
      <c r="N144" s="353"/>
      <c r="O144" s="239" t="s">
        <v>149</v>
      </c>
      <c r="P144" s="240"/>
      <c r="Q144" s="240"/>
      <c r="R144" s="240"/>
      <c r="S144" s="240"/>
      <c r="T144" s="242"/>
      <c r="U144" s="243"/>
      <c r="V144" s="238"/>
      <c r="W144" s="4"/>
      <c r="X144" s="4"/>
      <c r="Y144" s="4"/>
      <c r="Z144" s="4"/>
    </row>
    <row r="145" spans="1:26" ht="30" customHeight="1" x14ac:dyDescent="0.2">
      <c r="A145" s="4"/>
      <c r="B145" s="415"/>
      <c r="C145" s="417"/>
      <c r="D145" s="244" t="s">
        <v>150</v>
      </c>
      <c r="E145" s="245"/>
      <c r="F145" s="245"/>
      <c r="G145" s="245"/>
      <c r="H145" s="245"/>
      <c r="I145" s="242"/>
      <c r="J145" s="243"/>
      <c r="K145" s="238"/>
      <c r="L145" s="4"/>
      <c r="M145" s="415"/>
      <c r="N145" s="417"/>
      <c r="O145" s="244" t="s">
        <v>150</v>
      </c>
      <c r="P145" s="245"/>
      <c r="Q145" s="245"/>
      <c r="R145" s="245"/>
      <c r="S145" s="245"/>
      <c r="T145" s="242"/>
      <c r="U145" s="243"/>
      <c r="V145" s="238"/>
      <c r="W145" s="4"/>
      <c r="X145" s="4"/>
      <c r="Y145" s="4"/>
      <c r="Z145" s="4"/>
    </row>
    <row r="146" spans="1:26" ht="30" customHeight="1" x14ac:dyDescent="0.2">
      <c r="A146" s="4"/>
      <c r="B146" s="414" t="str">
        <f>'TEAM NAMES &amp; EVENTS'!$F$19</f>
        <v>H</v>
      </c>
      <c r="C146" s="416" t="str">
        <f>'TEAM NAMES &amp; EVENTS'!$E$19</f>
        <v>Salsibury Road</v>
      </c>
      <c r="D146" s="234" t="s">
        <v>148</v>
      </c>
      <c r="E146" s="235"/>
      <c r="F146" s="235"/>
      <c r="G146" s="235"/>
      <c r="H146" s="235"/>
      <c r="I146" s="235"/>
      <c r="J146" s="237"/>
      <c r="K146" s="247"/>
      <c r="L146" s="4"/>
      <c r="M146" s="414" t="str">
        <f>'TEAM NAMES &amp; EVENTS'!$F$27</f>
        <v>P</v>
      </c>
      <c r="N146" s="416">
        <f>'TEAM NAMES &amp; EVENTS'!$E$27</f>
        <v>0</v>
      </c>
      <c r="O146" s="234" t="s">
        <v>148</v>
      </c>
      <c r="P146" s="235"/>
      <c r="Q146" s="235"/>
      <c r="R146" s="235"/>
      <c r="S146" s="235"/>
      <c r="T146" s="235"/>
      <c r="U146" s="237"/>
      <c r="V146" s="247"/>
      <c r="W146" s="4"/>
      <c r="X146" s="4"/>
      <c r="Y146" s="4"/>
      <c r="Z146" s="4"/>
    </row>
    <row r="147" spans="1:26" ht="30" customHeight="1" x14ac:dyDescent="0.2">
      <c r="A147" s="4"/>
      <c r="B147" s="411"/>
      <c r="C147" s="353"/>
      <c r="D147" s="239" t="s">
        <v>149</v>
      </c>
      <c r="E147" s="240"/>
      <c r="F147" s="240"/>
      <c r="G147" s="240"/>
      <c r="H147" s="240"/>
      <c r="I147" s="242"/>
      <c r="J147" s="243"/>
      <c r="K147" s="238"/>
      <c r="L147" s="4"/>
      <c r="M147" s="411"/>
      <c r="N147" s="353"/>
      <c r="O147" s="239" t="s">
        <v>149</v>
      </c>
      <c r="P147" s="240"/>
      <c r="Q147" s="240"/>
      <c r="R147" s="240"/>
      <c r="S147" s="240"/>
      <c r="T147" s="242"/>
      <c r="U147" s="243"/>
      <c r="V147" s="238"/>
      <c r="W147" s="4"/>
      <c r="X147" s="4"/>
      <c r="Y147" s="4"/>
      <c r="Z147" s="4"/>
    </row>
    <row r="148" spans="1:26" ht="30" customHeight="1" x14ac:dyDescent="0.2">
      <c r="A148" s="4"/>
      <c r="B148" s="415"/>
      <c r="C148" s="417"/>
      <c r="D148" s="244" t="s">
        <v>150</v>
      </c>
      <c r="E148" s="245"/>
      <c r="F148" s="245"/>
      <c r="G148" s="245"/>
      <c r="H148" s="245"/>
      <c r="I148" s="248"/>
      <c r="J148" s="249"/>
      <c r="K148" s="250"/>
      <c r="L148" s="4"/>
      <c r="M148" s="415"/>
      <c r="N148" s="417"/>
      <c r="O148" s="244" t="s">
        <v>150</v>
      </c>
      <c r="P148" s="245"/>
      <c r="Q148" s="245"/>
      <c r="R148" s="245"/>
      <c r="S148" s="245"/>
      <c r="T148" s="248"/>
      <c r="U148" s="249"/>
      <c r="V148" s="250"/>
      <c r="W148" s="4"/>
      <c r="X148" s="4"/>
      <c r="Y148" s="4"/>
      <c r="Z148" s="4"/>
    </row>
    <row r="149" spans="1:26" ht="12.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2.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27" customHeight="1" x14ac:dyDescent="0.35">
      <c r="A151" s="4"/>
      <c r="B151" s="231" t="s">
        <v>161</v>
      </c>
      <c r="C151" s="231"/>
      <c r="D151" s="4"/>
      <c r="E151" s="4"/>
      <c r="F151" s="4"/>
      <c r="G151" s="4"/>
      <c r="H151" s="4"/>
      <c r="I151" s="4"/>
      <c r="J151" s="4"/>
      <c r="K151" s="4"/>
      <c r="L151" s="4"/>
      <c r="M151" s="231" t="s">
        <v>161</v>
      </c>
      <c r="N151" s="231"/>
      <c r="O151" s="4"/>
      <c r="P151" s="4"/>
      <c r="Q151" s="4"/>
      <c r="R151" s="4"/>
      <c r="S151" s="4"/>
      <c r="T151" s="4"/>
      <c r="U151" s="4"/>
      <c r="V151" s="4"/>
      <c r="W151" s="4"/>
      <c r="X151" s="4"/>
      <c r="Y151" s="4"/>
      <c r="Z151" s="4"/>
    </row>
    <row r="152" spans="1:26" ht="13.5" customHeight="1" x14ac:dyDescent="0.2">
      <c r="A152" s="4"/>
      <c r="B152" s="232"/>
      <c r="C152" s="232"/>
      <c r="D152" s="232"/>
      <c r="E152" s="232"/>
      <c r="F152" s="232"/>
      <c r="G152" s="232"/>
      <c r="H152" s="232"/>
      <c r="I152" s="232"/>
      <c r="J152" s="232"/>
      <c r="K152" s="232"/>
      <c r="L152" s="4"/>
      <c r="M152" s="232"/>
      <c r="N152" s="232"/>
      <c r="O152" s="232"/>
      <c r="P152" s="232"/>
      <c r="Q152" s="232"/>
      <c r="R152" s="232"/>
      <c r="S152" s="232"/>
      <c r="T152" s="232"/>
      <c r="U152" s="232"/>
      <c r="V152" s="232"/>
      <c r="W152" s="4"/>
      <c r="X152" s="4"/>
      <c r="Y152" s="4"/>
      <c r="Z152" s="4"/>
    </row>
    <row r="153" spans="1:26" ht="30" customHeight="1" x14ac:dyDescent="0.2">
      <c r="A153" s="4"/>
      <c r="B153" s="418" t="s">
        <v>106</v>
      </c>
      <c r="C153" s="419" t="s">
        <v>107</v>
      </c>
      <c r="D153" s="420" t="s">
        <v>144</v>
      </c>
      <c r="E153" s="421" t="s">
        <v>145</v>
      </c>
      <c r="F153" s="422"/>
      <c r="G153" s="423"/>
      <c r="H153" s="424" t="s">
        <v>146</v>
      </c>
      <c r="I153" s="424" t="s">
        <v>147</v>
      </c>
      <c r="J153" s="425" t="s">
        <v>33</v>
      </c>
      <c r="K153" s="426" t="s">
        <v>34</v>
      </c>
      <c r="L153" s="4"/>
      <c r="M153" s="418" t="s">
        <v>106</v>
      </c>
      <c r="N153" s="419" t="s">
        <v>107</v>
      </c>
      <c r="O153" s="420" t="s">
        <v>144</v>
      </c>
      <c r="P153" s="421" t="s">
        <v>145</v>
      </c>
      <c r="Q153" s="422"/>
      <c r="R153" s="423"/>
      <c r="S153" s="424" t="s">
        <v>146</v>
      </c>
      <c r="T153" s="424" t="s">
        <v>147</v>
      </c>
      <c r="U153" s="425" t="s">
        <v>33</v>
      </c>
      <c r="V153" s="426" t="s">
        <v>34</v>
      </c>
      <c r="W153" s="4"/>
      <c r="X153" s="4"/>
      <c r="Y153" s="4"/>
      <c r="Z153" s="4"/>
    </row>
    <row r="154" spans="1:26" ht="30" customHeight="1" x14ac:dyDescent="0.2">
      <c r="A154" s="4"/>
      <c r="B154" s="415"/>
      <c r="C154" s="417"/>
      <c r="D154" s="378"/>
      <c r="E154" s="233">
        <v>1</v>
      </c>
      <c r="F154" s="233">
        <v>2</v>
      </c>
      <c r="G154" s="233">
        <v>3</v>
      </c>
      <c r="H154" s="378"/>
      <c r="I154" s="378"/>
      <c r="J154" s="395"/>
      <c r="K154" s="427"/>
      <c r="L154" s="4"/>
      <c r="M154" s="415"/>
      <c r="N154" s="417"/>
      <c r="O154" s="378"/>
      <c r="P154" s="233">
        <v>1</v>
      </c>
      <c r="Q154" s="233">
        <v>2</v>
      </c>
      <c r="R154" s="233">
        <v>3</v>
      </c>
      <c r="S154" s="378"/>
      <c r="T154" s="378"/>
      <c r="U154" s="395"/>
      <c r="V154" s="427"/>
      <c r="W154" s="4"/>
      <c r="X154" s="4"/>
      <c r="Y154" s="4"/>
      <c r="Z154" s="4"/>
    </row>
    <row r="155" spans="1:26" ht="30" customHeight="1" x14ac:dyDescent="0.2">
      <c r="A155" s="4"/>
      <c r="B155" s="414" t="str">
        <f>'TEAM NAMES &amp; EVENTS'!$F$12</f>
        <v>A</v>
      </c>
      <c r="C155" s="416" t="str">
        <f>'TEAM NAMES &amp; EVENTS'!$E$12</f>
        <v>Bickleigh Down</v>
      </c>
      <c r="D155" s="234" t="s">
        <v>148</v>
      </c>
      <c r="E155" s="235"/>
      <c r="F155" s="235"/>
      <c r="G155" s="235"/>
      <c r="H155" s="235"/>
      <c r="I155" s="235"/>
      <c r="J155" s="237"/>
      <c r="K155" s="238"/>
      <c r="L155" s="4"/>
      <c r="M155" s="414">
        <f>'TEAM NAMES &amp; EVENTS'!$F$20</f>
        <v>0</v>
      </c>
      <c r="N155" s="416">
        <f>'TEAM NAMES &amp; EVENTS'!$E$20</f>
        <v>0</v>
      </c>
      <c r="O155" s="234" t="s">
        <v>148</v>
      </c>
      <c r="P155" s="235"/>
      <c r="Q155" s="235"/>
      <c r="R155" s="235"/>
      <c r="S155" s="235"/>
      <c r="T155" s="235"/>
      <c r="U155" s="237"/>
      <c r="V155" s="238"/>
      <c r="W155" s="4"/>
      <c r="X155" s="4"/>
      <c r="Y155" s="4"/>
      <c r="Z155" s="4"/>
    </row>
    <row r="156" spans="1:26" ht="30" customHeight="1" x14ac:dyDescent="0.2">
      <c r="A156" s="4"/>
      <c r="B156" s="411"/>
      <c r="C156" s="353"/>
      <c r="D156" s="239" t="s">
        <v>149</v>
      </c>
      <c r="E156" s="240"/>
      <c r="F156" s="240"/>
      <c r="G156" s="240"/>
      <c r="H156" s="240"/>
      <c r="I156" s="242"/>
      <c r="J156" s="243"/>
      <c r="K156" s="238"/>
      <c r="L156" s="4"/>
      <c r="M156" s="411"/>
      <c r="N156" s="353"/>
      <c r="O156" s="239" t="s">
        <v>149</v>
      </c>
      <c r="P156" s="240"/>
      <c r="Q156" s="240"/>
      <c r="R156" s="240"/>
      <c r="S156" s="240"/>
      <c r="T156" s="242"/>
      <c r="U156" s="243"/>
      <c r="V156" s="238"/>
      <c r="W156" s="4"/>
      <c r="X156" s="4"/>
      <c r="Y156" s="4"/>
      <c r="Z156" s="4"/>
    </row>
    <row r="157" spans="1:26" ht="30" customHeight="1" x14ac:dyDescent="0.2">
      <c r="A157" s="4"/>
      <c r="B157" s="415"/>
      <c r="C157" s="417"/>
      <c r="D157" s="244" t="s">
        <v>150</v>
      </c>
      <c r="E157" s="245"/>
      <c r="F157" s="245"/>
      <c r="G157" s="245"/>
      <c r="H157" s="245"/>
      <c r="I157" s="242"/>
      <c r="J157" s="243"/>
      <c r="K157" s="238"/>
      <c r="L157" s="4"/>
      <c r="M157" s="415"/>
      <c r="N157" s="417"/>
      <c r="O157" s="244" t="s">
        <v>150</v>
      </c>
      <c r="P157" s="245"/>
      <c r="Q157" s="245"/>
      <c r="R157" s="245"/>
      <c r="S157" s="245"/>
      <c r="T157" s="242"/>
      <c r="U157" s="243"/>
      <c r="V157" s="238"/>
      <c r="W157" s="4"/>
      <c r="X157" s="4"/>
      <c r="Y157" s="4"/>
      <c r="Z157" s="4"/>
    </row>
    <row r="158" spans="1:26" ht="30" customHeight="1" x14ac:dyDescent="0.2">
      <c r="A158" s="4"/>
      <c r="B158" s="414" t="str">
        <f>'TEAM NAMES &amp; EVENTS'!$F$13</f>
        <v>B</v>
      </c>
      <c r="C158" s="416" t="str">
        <f>'TEAM NAMES &amp; EVENTS'!$E$13</f>
        <v>Holy Cross</v>
      </c>
      <c r="D158" s="234" t="s">
        <v>148</v>
      </c>
      <c r="E158" s="235"/>
      <c r="F158" s="235"/>
      <c r="G158" s="235"/>
      <c r="H158" s="235"/>
      <c r="I158" s="235"/>
      <c r="J158" s="237"/>
      <c r="K158" s="247"/>
      <c r="L158" s="4"/>
      <c r="M158" s="414" t="str">
        <f>'TEAM NAMES &amp; EVENTS'!$F$21</f>
        <v>J</v>
      </c>
      <c r="N158" s="416">
        <f>'TEAM NAMES &amp; EVENTS'!$E$21</f>
        <v>0</v>
      </c>
      <c r="O158" s="234" t="s">
        <v>148</v>
      </c>
      <c r="P158" s="235"/>
      <c r="Q158" s="235"/>
      <c r="R158" s="235"/>
      <c r="S158" s="235"/>
      <c r="T158" s="235"/>
      <c r="U158" s="237"/>
      <c r="V158" s="247"/>
      <c r="W158" s="4"/>
      <c r="X158" s="4"/>
      <c r="Y158" s="4"/>
      <c r="Z158" s="4"/>
    </row>
    <row r="159" spans="1:26" ht="30" customHeight="1" x14ac:dyDescent="0.2">
      <c r="A159" s="4"/>
      <c r="B159" s="411"/>
      <c r="C159" s="353"/>
      <c r="D159" s="239" t="s">
        <v>149</v>
      </c>
      <c r="E159" s="240"/>
      <c r="F159" s="240"/>
      <c r="G159" s="240"/>
      <c r="H159" s="240"/>
      <c r="I159" s="242"/>
      <c r="J159" s="243"/>
      <c r="K159" s="238"/>
      <c r="L159" s="4"/>
      <c r="M159" s="411"/>
      <c r="N159" s="353"/>
      <c r="O159" s="239" t="s">
        <v>149</v>
      </c>
      <c r="P159" s="240"/>
      <c r="Q159" s="240"/>
      <c r="R159" s="240"/>
      <c r="S159" s="240"/>
      <c r="T159" s="242"/>
      <c r="U159" s="243"/>
      <c r="V159" s="238"/>
      <c r="W159" s="4"/>
      <c r="X159" s="4"/>
      <c r="Y159" s="4"/>
      <c r="Z159" s="4"/>
    </row>
    <row r="160" spans="1:26" ht="30" customHeight="1" x14ac:dyDescent="0.2">
      <c r="A160" s="4"/>
      <c r="B160" s="415"/>
      <c r="C160" s="417"/>
      <c r="D160" s="244" t="s">
        <v>150</v>
      </c>
      <c r="E160" s="245"/>
      <c r="F160" s="245"/>
      <c r="G160" s="245"/>
      <c r="H160" s="245"/>
      <c r="I160" s="242"/>
      <c r="J160" s="243"/>
      <c r="K160" s="238"/>
      <c r="L160" s="4"/>
      <c r="M160" s="415"/>
      <c r="N160" s="417"/>
      <c r="O160" s="244" t="s">
        <v>150</v>
      </c>
      <c r="P160" s="245"/>
      <c r="Q160" s="245"/>
      <c r="R160" s="245"/>
      <c r="S160" s="245"/>
      <c r="T160" s="242"/>
      <c r="U160" s="243"/>
      <c r="V160" s="238"/>
      <c r="W160" s="4"/>
      <c r="X160" s="4"/>
      <c r="Y160" s="4"/>
      <c r="Z160" s="4"/>
    </row>
    <row r="161" spans="1:26" ht="30" customHeight="1" x14ac:dyDescent="0.2">
      <c r="A161" s="4"/>
      <c r="B161" s="414" t="str">
        <f>'TEAM NAMES &amp; EVENTS'!$F$14</f>
        <v xml:space="preserve">C </v>
      </c>
      <c r="C161" s="416" t="str">
        <f>'TEAM NAMES &amp; EVENTS'!$E$14</f>
        <v xml:space="preserve">Mary Dean's </v>
      </c>
      <c r="D161" s="234" t="s">
        <v>148</v>
      </c>
      <c r="E161" s="235"/>
      <c r="F161" s="235"/>
      <c r="G161" s="235"/>
      <c r="H161" s="235"/>
      <c r="I161" s="235"/>
      <c r="J161" s="237"/>
      <c r="K161" s="247"/>
      <c r="L161" s="4"/>
      <c r="M161" s="414" t="str">
        <f>'TEAM NAMES &amp; EVENTS'!$F$22</f>
        <v>K</v>
      </c>
      <c r="N161" s="416">
        <f>'TEAM NAMES &amp; EVENTS'!$E$22</f>
        <v>0</v>
      </c>
      <c r="O161" s="234" t="s">
        <v>148</v>
      </c>
      <c r="P161" s="235"/>
      <c r="Q161" s="235"/>
      <c r="R161" s="235"/>
      <c r="S161" s="235"/>
      <c r="T161" s="235"/>
      <c r="U161" s="237"/>
      <c r="V161" s="247"/>
      <c r="W161" s="4"/>
      <c r="X161" s="4"/>
      <c r="Y161" s="4"/>
      <c r="Z161" s="4"/>
    </row>
    <row r="162" spans="1:26" ht="30" customHeight="1" x14ac:dyDescent="0.2">
      <c r="A162" s="4"/>
      <c r="B162" s="411"/>
      <c r="C162" s="353"/>
      <c r="D162" s="239" t="s">
        <v>149</v>
      </c>
      <c r="E162" s="240"/>
      <c r="F162" s="240"/>
      <c r="G162" s="240"/>
      <c r="H162" s="240"/>
      <c r="I162" s="242"/>
      <c r="J162" s="243"/>
      <c r="K162" s="238"/>
      <c r="L162" s="4"/>
      <c r="M162" s="411"/>
      <c r="N162" s="353"/>
      <c r="O162" s="239" t="s">
        <v>149</v>
      </c>
      <c r="P162" s="240"/>
      <c r="Q162" s="240"/>
      <c r="R162" s="240"/>
      <c r="S162" s="240"/>
      <c r="T162" s="242"/>
      <c r="U162" s="243"/>
      <c r="V162" s="238"/>
      <c r="W162" s="4"/>
      <c r="X162" s="4"/>
      <c r="Y162" s="4"/>
      <c r="Z162" s="4"/>
    </row>
    <row r="163" spans="1:26" ht="30" customHeight="1" x14ac:dyDescent="0.2">
      <c r="A163" s="4"/>
      <c r="B163" s="415"/>
      <c r="C163" s="417"/>
      <c r="D163" s="244" t="s">
        <v>150</v>
      </c>
      <c r="E163" s="245"/>
      <c r="F163" s="245"/>
      <c r="G163" s="245"/>
      <c r="H163" s="245"/>
      <c r="I163" s="242"/>
      <c r="J163" s="243"/>
      <c r="K163" s="238"/>
      <c r="L163" s="4"/>
      <c r="M163" s="415"/>
      <c r="N163" s="417"/>
      <c r="O163" s="244" t="s">
        <v>150</v>
      </c>
      <c r="P163" s="245"/>
      <c r="Q163" s="245"/>
      <c r="R163" s="245"/>
      <c r="S163" s="245"/>
      <c r="T163" s="242"/>
      <c r="U163" s="243"/>
      <c r="V163" s="238"/>
      <c r="W163" s="4"/>
      <c r="X163" s="4"/>
      <c r="Y163" s="4"/>
      <c r="Z163" s="4"/>
    </row>
    <row r="164" spans="1:26" ht="30" customHeight="1" x14ac:dyDescent="0.2">
      <c r="A164" s="4"/>
      <c r="B164" s="414" t="str">
        <f>'TEAM NAMES &amp; EVENTS'!$F$15</f>
        <v xml:space="preserve">D </v>
      </c>
      <c r="C164" s="416" t="str">
        <f>'TEAM NAMES &amp; EVENTS'!$E$15</f>
        <v>Elburton</v>
      </c>
      <c r="D164" s="234" t="s">
        <v>148</v>
      </c>
      <c r="E164" s="235"/>
      <c r="F164" s="235"/>
      <c r="G164" s="235"/>
      <c r="H164" s="235"/>
      <c r="I164" s="235"/>
      <c r="J164" s="237"/>
      <c r="K164" s="247"/>
      <c r="L164" s="4"/>
      <c r="M164" s="414" t="str">
        <f>'TEAM NAMES &amp; EVENTS'!$F$23</f>
        <v>L</v>
      </c>
      <c r="N164" s="416">
        <f>'TEAM NAMES &amp; EVENTS'!$E$23</f>
        <v>0</v>
      </c>
      <c r="O164" s="234" t="s">
        <v>148</v>
      </c>
      <c r="P164" s="235"/>
      <c r="Q164" s="235"/>
      <c r="R164" s="235"/>
      <c r="S164" s="235"/>
      <c r="T164" s="235"/>
      <c r="U164" s="237"/>
      <c r="V164" s="247"/>
      <c r="W164" s="4"/>
      <c r="X164" s="4"/>
      <c r="Y164" s="4"/>
      <c r="Z164" s="4"/>
    </row>
    <row r="165" spans="1:26" ht="30" customHeight="1" x14ac:dyDescent="0.2">
      <c r="A165" s="4"/>
      <c r="B165" s="411"/>
      <c r="C165" s="353"/>
      <c r="D165" s="239" t="s">
        <v>149</v>
      </c>
      <c r="E165" s="240"/>
      <c r="F165" s="240"/>
      <c r="G165" s="240"/>
      <c r="H165" s="240"/>
      <c r="I165" s="242"/>
      <c r="J165" s="243"/>
      <c r="K165" s="238"/>
      <c r="L165" s="4"/>
      <c r="M165" s="411"/>
      <c r="N165" s="353"/>
      <c r="O165" s="239" t="s">
        <v>149</v>
      </c>
      <c r="P165" s="240"/>
      <c r="Q165" s="240"/>
      <c r="R165" s="240"/>
      <c r="S165" s="240"/>
      <c r="T165" s="242"/>
      <c r="U165" s="243"/>
      <c r="V165" s="238"/>
      <c r="W165" s="4"/>
      <c r="X165" s="4"/>
      <c r="Y165" s="4"/>
      <c r="Z165" s="4"/>
    </row>
    <row r="166" spans="1:26" ht="30" customHeight="1" x14ac:dyDescent="0.2">
      <c r="A166" s="4"/>
      <c r="B166" s="415"/>
      <c r="C166" s="417"/>
      <c r="D166" s="244" t="s">
        <v>150</v>
      </c>
      <c r="E166" s="245"/>
      <c r="F166" s="245"/>
      <c r="G166" s="245"/>
      <c r="H166" s="245"/>
      <c r="I166" s="242"/>
      <c r="J166" s="243"/>
      <c r="K166" s="238"/>
      <c r="L166" s="4"/>
      <c r="M166" s="415"/>
      <c r="N166" s="417"/>
      <c r="O166" s="244" t="s">
        <v>150</v>
      </c>
      <c r="P166" s="245"/>
      <c r="Q166" s="245"/>
      <c r="R166" s="245"/>
      <c r="S166" s="245"/>
      <c r="T166" s="242"/>
      <c r="U166" s="243"/>
      <c r="V166" s="238"/>
      <c r="W166" s="4"/>
      <c r="X166" s="4"/>
      <c r="Y166" s="4"/>
      <c r="Z166" s="4"/>
    </row>
    <row r="167" spans="1:26" ht="30" customHeight="1" x14ac:dyDescent="0.2">
      <c r="A167" s="4"/>
      <c r="B167" s="414" t="str">
        <f>'TEAM NAMES &amp; EVENTS'!$F$16</f>
        <v>E</v>
      </c>
      <c r="C167" s="416" t="str">
        <f>'TEAM NAMES &amp; EVENTS'!$E$16</f>
        <v xml:space="preserve">Montpelier </v>
      </c>
      <c r="D167" s="234" t="s">
        <v>148</v>
      </c>
      <c r="E167" s="235"/>
      <c r="F167" s="235"/>
      <c r="G167" s="235"/>
      <c r="H167" s="235"/>
      <c r="I167" s="235"/>
      <c r="J167" s="237"/>
      <c r="K167" s="247"/>
      <c r="L167" s="4"/>
      <c r="M167" s="414" t="str">
        <f>'TEAM NAMES &amp; EVENTS'!$F$24</f>
        <v>M</v>
      </c>
      <c r="N167" s="416">
        <f>'TEAM NAMES &amp; EVENTS'!$E$24</f>
        <v>0</v>
      </c>
      <c r="O167" s="234" t="s">
        <v>148</v>
      </c>
      <c r="P167" s="235"/>
      <c r="Q167" s="235"/>
      <c r="R167" s="235"/>
      <c r="S167" s="235"/>
      <c r="T167" s="235"/>
      <c r="U167" s="237"/>
      <c r="V167" s="247"/>
      <c r="W167" s="4"/>
      <c r="X167" s="4"/>
      <c r="Y167" s="4"/>
      <c r="Z167" s="4"/>
    </row>
    <row r="168" spans="1:26" ht="30" customHeight="1" x14ac:dyDescent="0.2">
      <c r="A168" s="4"/>
      <c r="B168" s="411"/>
      <c r="C168" s="353"/>
      <c r="D168" s="239" t="s">
        <v>149</v>
      </c>
      <c r="E168" s="240"/>
      <c r="F168" s="240"/>
      <c r="G168" s="240"/>
      <c r="H168" s="240"/>
      <c r="I168" s="242"/>
      <c r="J168" s="243"/>
      <c r="K168" s="238"/>
      <c r="L168" s="4"/>
      <c r="M168" s="411"/>
      <c r="N168" s="353"/>
      <c r="O168" s="239" t="s">
        <v>149</v>
      </c>
      <c r="P168" s="240"/>
      <c r="Q168" s="240"/>
      <c r="R168" s="240"/>
      <c r="S168" s="240"/>
      <c r="T168" s="242"/>
      <c r="U168" s="243"/>
      <c r="V168" s="238"/>
      <c r="W168" s="4"/>
      <c r="X168" s="4"/>
      <c r="Y168" s="4"/>
      <c r="Z168" s="4"/>
    </row>
    <row r="169" spans="1:26" ht="30" customHeight="1" x14ac:dyDescent="0.2">
      <c r="A169" s="4"/>
      <c r="B169" s="415"/>
      <c r="C169" s="417"/>
      <c r="D169" s="244" t="s">
        <v>150</v>
      </c>
      <c r="E169" s="245"/>
      <c r="F169" s="245"/>
      <c r="G169" s="245"/>
      <c r="H169" s="245"/>
      <c r="I169" s="242"/>
      <c r="J169" s="243"/>
      <c r="K169" s="238"/>
      <c r="L169" s="4"/>
      <c r="M169" s="415"/>
      <c r="N169" s="417"/>
      <c r="O169" s="244" t="s">
        <v>150</v>
      </c>
      <c r="P169" s="245"/>
      <c r="Q169" s="245"/>
      <c r="R169" s="245"/>
      <c r="S169" s="245"/>
      <c r="T169" s="242"/>
      <c r="U169" s="243"/>
      <c r="V169" s="238"/>
      <c r="W169" s="4"/>
      <c r="X169" s="4"/>
      <c r="Y169" s="4"/>
      <c r="Z169" s="4"/>
    </row>
    <row r="170" spans="1:26" ht="30" customHeight="1" x14ac:dyDescent="0.2">
      <c r="A170" s="4"/>
      <c r="B170" s="414" t="str">
        <f>'TEAM NAMES &amp; EVENTS'!$F$17</f>
        <v>F</v>
      </c>
      <c r="C170" s="416" t="str">
        <f>'TEAM NAMES &amp; EVENTS'!$E$17</f>
        <v xml:space="preserve">Plympton St Maurice </v>
      </c>
      <c r="D170" s="234" t="s">
        <v>148</v>
      </c>
      <c r="E170" s="235"/>
      <c r="F170" s="235"/>
      <c r="G170" s="235"/>
      <c r="H170" s="235"/>
      <c r="I170" s="235"/>
      <c r="J170" s="237"/>
      <c r="K170" s="247"/>
      <c r="L170" s="4"/>
      <c r="M170" s="414" t="str">
        <f>'TEAM NAMES &amp; EVENTS'!$F$25</f>
        <v>N</v>
      </c>
      <c r="N170" s="416">
        <f>'TEAM NAMES &amp; EVENTS'!$E$25</f>
        <v>0</v>
      </c>
      <c r="O170" s="234" t="s">
        <v>148</v>
      </c>
      <c r="P170" s="235"/>
      <c r="Q170" s="235"/>
      <c r="R170" s="235"/>
      <c r="S170" s="235"/>
      <c r="T170" s="235"/>
      <c r="U170" s="237"/>
      <c r="V170" s="247"/>
      <c r="W170" s="4"/>
      <c r="X170" s="4"/>
      <c r="Y170" s="4"/>
      <c r="Z170" s="4"/>
    </row>
    <row r="171" spans="1:26" ht="30" customHeight="1" x14ac:dyDescent="0.2">
      <c r="A171" s="4"/>
      <c r="B171" s="411"/>
      <c r="C171" s="353"/>
      <c r="D171" s="239" t="s">
        <v>149</v>
      </c>
      <c r="E171" s="240"/>
      <c r="F171" s="240"/>
      <c r="G171" s="240"/>
      <c r="H171" s="240"/>
      <c r="I171" s="242"/>
      <c r="J171" s="243"/>
      <c r="K171" s="238"/>
      <c r="L171" s="4"/>
      <c r="M171" s="411"/>
      <c r="N171" s="353"/>
      <c r="O171" s="239" t="s">
        <v>149</v>
      </c>
      <c r="P171" s="240"/>
      <c r="Q171" s="240"/>
      <c r="R171" s="240"/>
      <c r="S171" s="240"/>
      <c r="T171" s="242"/>
      <c r="U171" s="243"/>
      <c r="V171" s="238"/>
      <c r="W171" s="4"/>
      <c r="X171" s="4"/>
      <c r="Y171" s="4"/>
      <c r="Z171" s="4"/>
    </row>
    <row r="172" spans="1:26" ht="30" customHeight="1" x14ac:dyDescent="0.2">
      <c r="A172" s="4"/>
      <c r="B172" s="415"/>
      <c r="C172" s="417"/>
      <c r="D172" s="244" t="s">
        <v>150</v>
      </c>
      <c r="E172" s="245"/>
      <c r="F172" s="245"/>
      <c r="G172" s="245"/>
      <c r="H172" s="245"/>
      <c r="I172" s="242"/>
      <c r="J172" s="243"/>
      <c r="K172" s="238"/>
      <c r="L172" s="4"/>
      <c r="M172" s="415"/>
      <c r="N172" s="417"/>
      <c r="O172" s="244" t="s">
        <v>150</v>
      </c>
      <c r="P172" s="245"/>
      <c r="Q172" s="245"/>
      <c r="R172" s="245"/>
      <c r="S172" s="245"/>
      <c r="T172" s="242"/>
      <c r="U172" s="243"/>
      <c r="V172" s="238"/>
      <c r="W172" s="4"/>
      <c r="X172" s="4"/>
      <c r="Y172" s="4"/>
      <c r="Z172" s="4"/>
    </row>
    <row r="173" spans="1:26" ht="30" customHeight="1" x14ac:dyDescent="0.2">
      <c r="A173" s="4"/>
      <c r="B173" s="414" t="str">
        <f>'TEAM NAMES &amp; EVENTS'!$F$18</f>
        <v xml:space="preserve">G </v>
      </c>
      <c r="C173" s="416" t="str">
        <f>'TEAM NAMES &amp; EVENTS'!$E$18</f>
        <v>Compton</v>
      </c>
      <c r="D173" s="234" t="s">
        <v>148</v>
      </c>
      <c r="E173" s="235"/>
      <c r="F173" s="235"/>
      <c r="G173" s="235"/>
      <c r="H173" s="235"/>
      <c r="I173" s="235"/>
      <c r="J173" s="237"/>
      <c r="K173" s="247"/>
      <c r="L173" s="4"/>
      <c r="M173" s="414" t="str">
        <f>'TEAM NAMES &amp; EVENTS'!$F$26</f>
        <v>O</v>
      </c>
      <c r="N173" s="416">
        <f>'TEAM NAMES &amp; EVENTS'!$E$26</f>
        <v>0</v>
      </c>
      <c r="O173" s="234" t="s">
        <v>148</v>
      </c>
      <c r="P173" s="235"/>
      <c r="Q173" s="235"/>
      <c r="R173" s="235"/>
      <c r="S173" s="235"/>
      <c r="T173" s="235"/>
      <c r="U173" s="237"/>
      <c r="V173" s="247"/>
      <c r="W173" s="4"/>
      <c r="X173" s="4"/>
      <c r="Y173" s="4"/>
      <c r="Z173" s="4"/>
    </row>
    <row r="174" spans="1:26" ht="30" customHeight="1" x14ac:dyDescent="0.2">
      <c r="A174" s="4"/>
      <c r="B174" s="411"/>
      <c r="C174" s="353"/>
      <c r="D174" s="239" t="s">
        <v>149</v>
      </c>
      <c r="E174" s="240"/>
      <c r="F174" s="240"/>
      <c r="G174" s="240"/>
      <c r="H174" s="240"/>
      <c r="I174" s="242"/>
      <c r="J174" s="243"/>
      <c r="K174" s="238"/>
      <c r="L174" s="4"/>
      <c r="M174" s="411"/>
      <c r="N174" s="353"/>
      <c r="O174" s="239" t="s">
        <v>149</v>
      </c>
      <c r="P174" s="240"/>
      <c r="Q174" s="240"/>
      <c r="R174" s="240"/>
      <c r="S174" s="240"/>
      <c r="T174" s="242"/>
      <c r="U174" s="243"/>
      <c r="V174" s="238"/>
      <c r="W174" s="4"/>
      <c r="X174" s="4"/>
      <c r="Y174" s="4"/>
      <c r="Z174" s="4"/>
    </row>
    <row r="175" spans="1:26" ht="30" customHeight="1" x14ac:dyDescent="0.2">
      <c r="A175" s="4"/>
      <c r="B175" s="415"/>
      <c r="C175" s="417"/>
      <c r="D175" s="244" t="s">
        <v>150</v>
      </c>
      <c r="E175" s="245"/>
      <c r="F175" s="245"/>
      <c r="G175" s="245"/>
      <c r="H175" s="245"/>
      <c r="I175" s="242"/>
      <c r="J175" s="243"/>
      <c r="K175" s="238"/>
      <c r="L175" s="4"/>
      <c r="M175" s="415"/>
      <c r="N175" s="417"/>
      <c r="O175" s="244" t="s">
        <v>150</v>
      </c>
      <c r="P175" s="245"/>
      <c r="Q175" s="245"/>
      <c r="R175" s="245"/>
      <c r="S175" s="245"/>
      <c r="T175" s="242"/>
      <c r="U175" s="243"/>
      <c r="V175" s="238"/>
      <c r="W175" s="4"/>
      <c r="X175" s="4"/>
      <c r="Y175" s="4"/>
      <c r="Z175" s="4"/>
    </row>
    <row r="176" spans="1:26" ht="30" customHeight="1" x14ac:dyDescent="0.2">
      <c r="A176" s="4"/>
      <c r="B176" s="414" t="str">
        <f>'TEAM NAMES &amp; EVENTS'!$F$19</f>
        <v>H</v>
      </c>
      <c r="C176" s="416" t="str">
        <f>'TEAM NAMES &amp; EVENTS'!$E$19</f>
        <v>Salsibury Road</v>
      </c>
      <c r="D176" s="234" t="s">
        <v>148</v>
      </c>
      <c r="E176" s="235"/>
      <c r="F176" s="235"/>
      <c r="G176" s="235"/>
      <c r="H176" s="235"/>
      <c r="I176" s="235"/>
      <c r="J176" s="237"/>
      <c r="K176" s="247"/>
      <c r="L176" s="4"/>
      <c r="M176" s="414" t="str">
        <f>'TEAM NAMES &amp; EVENTS'!$F$27</f>
        <v>P</v>
      </c>
      <c r="N176" s="416">
        <f>'TEAM NAMES &amp; EVENTS'!$E$27</f>
        <v>0</v>
      </c>
      <c r="O176" s="234" t="s">
        <v>148</v>
      </c>
      <c r="P176" s="235"/>
      <c r="Q176" s="235"/>
      <c r="R176" s="235"/>
      <c r="S176" s="235"/>
      <c r="T176" s="235"/>
      <c r="U176" s="237"/>
      <c r="V176" s="247"/>
      <c r="W176" s="4"/>
      <c r="X176" s="4"/>
      <c r="Y176" s="4"/>
      <c r="Z176" s="4"/>
    </row>
    <row r="177" spans="1:26" ht="30" customHeight="1" x14ac:dyDescent="0.2">
      <c r="A177" s="4"/>
      <c r="B177" s="411"/>
      <c r="C177" s="353"/>
      <c r="D177" s="239" t="s">
        <v>149</v>
      </c>
      <c r="E177" s="240"/>
      <c r="F177" s="240"/>
      <c r="G177" s="240"/>
      <c r="H177" s="240"/>
      <c r="I177" s="242"/>
      <c r="J177" s="243"/>
      <c r="K177" s="238"/>
      <c r="L177" s="4"/>
      <c r="M177" s="411"/>
      <c r="N177" s="353"/>
      <c r="O177" s="239" t="s">
        <v>149</v>
      </c>
      <c r="P177" s="240"/>
      <c r="Q177" s="240"/>
      <c r="R177" s="240"/>
      <c r="S177" s="240"/>
      <c r="T177" s="242"/>
      <c r="U177" s="243"/>
      <c r="V177" s="238"/>
      <c r="W177" s="4"/>
      <c r="X177" s="4"/>
      <c r="Y177" s="4"/>
      <c r="Z177" s="4"/>
    </row>
    <row r="178" spans="1:26" ht="30" customHeight="1" x14ac:dyDescent="0.2">
      <c r="A178" s="4"/>
      <c r="B178" s="415"/>
      <c r="C178" s="417"/>
      <c r="D178" s="244" t="s">
        <v>150</v>
      </c>
      <c r="E178" s="245"/>
      <c r="F178" s="245"/>
      <c r="G178" s="245"/>
      <c r="H178" s="245"/>
      <c r="I178" s="248"/>
      <c r="J178" s="249"/>
      <c r="K178" s="250"/>
      <c r="L178" s="4"/>
      <c r="M178" s="415"/>
      <c r="N178" s="417"/>
      <c r="O178" s="244" t="s">
        <v>150</v>
      </c>
      <c r="P178" s="245"/>
      <c r="Q178" s="245"/>
      <c r="R178" s="245"/>
      <c r="S178" s="245"/>
      <c r="T178" s="248"/>
      <c r="U178" s="249"/>
      <c r="V178" s="250"/>
      <c r="W178" s="4"/>
      <c r="X178" s="4"/>
      <c r="Y178" s="4"/>
      <c r="Z178" s="4"/>
    </row>
    <row r="179" spans="1:26" ht="12.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2.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2.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2.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2.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2.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2.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2.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2.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2.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2.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2.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2.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2.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2.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2.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2.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2.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2.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2.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2.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2.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2.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2.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2.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2.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2.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2.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2.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2.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2.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2.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2.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2.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2.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2.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2.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2.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2.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2.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2.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2.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2.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2.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2.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2.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2.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2.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2.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2.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2.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2.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2.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2.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2.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2.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2.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2.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2.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2.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2.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2.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2.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2.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2.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2.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2.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2.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2.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2.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2.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2.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2.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2.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2.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2.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2.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2.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2.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2.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2.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2.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2.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2.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2.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2.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2.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2.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2.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2.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2.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2.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2.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2.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2.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2.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2.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2.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2.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2.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2.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2.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2.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2.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2.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2.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2.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2.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2.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2.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2.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2.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2.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2.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2.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2.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2.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2.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2.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2.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2.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2.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2.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2.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2.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2.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2.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2.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2.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2.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2.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2.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2.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2.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2.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2.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2.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2.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2.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2.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2.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2.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2.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2.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2.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2.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2.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2.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2.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2.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2.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2.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2.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2.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2.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2.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2.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2.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2.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2.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2.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2.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2.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2.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2.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2.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2.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2.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2.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2.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2.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2.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2.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2.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2.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2.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2.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2.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2.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2.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2.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2.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2.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2.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2.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2.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2.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2.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2.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2.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2.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2.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2.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2.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2.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2.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2.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2.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2.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2.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2.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2.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2.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2.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2.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2.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2.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2.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2.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2.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2.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2.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2.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2.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2.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2.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2.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2.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2.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2.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2.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2.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2.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2.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2.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2.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2.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2.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2.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2.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2.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2.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2.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2.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2.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2.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2.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2.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2.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2.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2.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2.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2.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2.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2.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2.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2.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2.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2.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2.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2.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2.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2.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2.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2.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2.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2.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2.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2.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2.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2.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2.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2.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2.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2.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2.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2.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2.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2.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2.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2.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2.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2.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2.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2.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2.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2.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2.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2.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2.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2.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2.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2.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2.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2.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2.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2.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2.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2.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2.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2.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2.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2.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2.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2.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2.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2.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2.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2.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2.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2.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2.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2.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2.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2.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2.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2.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2.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2.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2.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2.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2.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2.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2.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2.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2.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2.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2.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2.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2.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2.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2.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2.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2.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2.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2.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2.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2.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2.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2.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2.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2.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2.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2.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2.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2.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2.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2.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2.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2.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2.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2.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2.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2.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2.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2.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2.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2.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2.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2.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2.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2.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2.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2.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2.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2.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2.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2.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2.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2.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2.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2.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2.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2.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2.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2.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2.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2.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2.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2.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2.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2.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2.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2.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2.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2.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2.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2.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2.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2.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2.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2.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2.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2.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2.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2.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2.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2.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2.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2.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2.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2.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2.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2.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2.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2.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2.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2.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2.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2.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2.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2.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2.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2.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2.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2.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2.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2.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2.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2.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2.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2.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2.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2.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2.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2.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2.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2.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2.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2.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2.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2.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2.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2.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2.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2.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2.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2.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2.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2.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2.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2.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2.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2.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2.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2.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2.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2.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2.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2.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2.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2.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2.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2.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2.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2.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2.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2.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2.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2.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2.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2.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2.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2.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2.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2.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2.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2.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2.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2.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2.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2.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2.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2.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2.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2.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2.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2.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2.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2.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2.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2.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2.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2.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2.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2.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2.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2.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2.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2.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2.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2.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2.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2.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2.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2.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2.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2.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2.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2.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2.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2.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2.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2.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2.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2.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2.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2.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2.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2.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2.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2.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2.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2.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2.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2.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2.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2.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2.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2.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2.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2.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2.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2.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2.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2.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2.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2.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2.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2.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2.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2.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2.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2.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2.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2.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2.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2.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2.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2.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2.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2.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2.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2.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2.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2.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2.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2.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2.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2.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2.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2.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2.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2.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2.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2.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2.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2.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2.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2.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2.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2.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2.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2.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2.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2.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2.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2.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2.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2.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2.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2.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2.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2.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2.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2.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2.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2.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2.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2.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2.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2.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2.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2.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2.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2.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2.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2.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2.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2.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2.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2.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2.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2.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2.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2.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2.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2.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2.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2.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2.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2.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2.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2.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2.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2.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2.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2.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2.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2.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2.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2.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2.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2.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2.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2.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2.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2.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2.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2.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2.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2.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2.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2.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2.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2.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2.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2.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2.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2.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2.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2.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2.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2.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2.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2.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2.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2.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2.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2.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2.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2.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2.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2.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2.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2.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2.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2.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2.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2.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2.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2.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2.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2.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2.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2.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2.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2.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2.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2.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2.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2.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2.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2.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2.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2.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2.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2.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2.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2.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2.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2.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2.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2.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2.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2.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2.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2.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2.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2.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2.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2.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2.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2.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2.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2.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2.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2.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2.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2.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2.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2.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2.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2.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2.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2.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2.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2.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2.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2.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2.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2.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2.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2.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2.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2.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2.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2.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2.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2.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2.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2.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2.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2.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2.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2.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2.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2.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2.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2.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2.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2.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2.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2.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2.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2.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2.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2.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2.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2.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2.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2.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2.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2.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2.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2.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2.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2.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2.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2.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2.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2.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2.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2.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2.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2.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2.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2.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2.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2.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2.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2.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2.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2.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2.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2.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2.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2.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2.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2.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2.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2.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2.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2.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2.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2.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2.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2.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2.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2.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2.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2.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2.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2.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2.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2.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2.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2.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2.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2.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2.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2.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2.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2.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2.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2.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2.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2.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2.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2.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2.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2.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2.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2.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2.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2.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2.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2.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2.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2.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2.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2.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2.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2.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2.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2.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2.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2.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2.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2.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2.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2.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2.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2.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2.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2.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2.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2.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2.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2.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2.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2.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2.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2.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2.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2.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2.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2.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2.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2.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2.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2.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88">
    <mergeCell ref="M167:M169"/>
    <mergeCell ref="N167:N169"/>
    <mergeCell ref="N158:N160"/>
    <mergeCell ref="B161:B163"/>
    <mergeCell ref="C161:C163"/>
    <mergeCell ref="M161:M163"/>
    <mergeCell ref="N161:N163"/>
    <mergeCell ref="B164:B166"/>
    <mergeCell ref="C164:C166"/>
    <mergeCell ref="M164:M166"/>
    <mergeCell ref="N164:N166"/>
    <mergeCell ref="O153:O154"/>
    <mergeCell ref="P153:R153"/>
    <mergeCell ref="S153:S154"/>
    <mergeCell ref="T153:T154"/>
    <mergeCell ref="U153:U154"/>
    <mergeCell ref="V153:V154"/>
    <mergeCell ref="C153:C154"/>
    <mergeCell ref="D153:D154"/>
    <mergeCell ref="E153:G153"/>
    <mergeCell ref="H153:H154"/>
    <mergeCell ref="I153:I154"/>
    <mergeCell ref="J153:J154"/>
    <mergeCell ref="K153:K154"/>
    <mergeCell ref="B176:B178"/>
    <mergeCell ref="C176:C178"/>
    <mergeCell ref="B140:B142"/>
    <mergeCell ref="C140:C142"/>
    <mergeCell ref="B143:B145"/>
    <mergeCell ref="C143:C145"/>
    <mergeCell ref="B146:B148"/>
    <mergeCell ref="C146:C148"/>
    <mergeCell ref="B153:B154"/>
    <mergeCell ref="B155:B157"/>
    <mergeCell ref="C155:C157"/>
    <mergeCell ref="B158:B160"/>
    <mergeCell ref="C158:C160"/>
    <mergeCell ref="B167:B169"/>
    <mergeCell ref="C167:C169"/>
    <mergeCell ref="B131:B133"/>
    <mergeCell ref="C131:C133"/>
    <mergeCell ref="B134:B136"/>
    <mergeCell ref="C134:C136"/>
    <mergeCell ref="B137:B139"/>
    <mergeCell ref="C137:C139"/>
    <mergeCell ref="B170:B172"/>
    <mergeCell ref="C170:C172"/>
    <mergeCell ref="B173:B175"/>
    <mergeCell ref="C173:C175"/>
    <mergeCell ref="C107:C109"/>
    <mergeCell ref="C110:C112"/>
    <mergeCell ref="C113:C115"/>
    <mergeCell ref="C116:C118"/>
    <mergeCell ref="C123:C124"/>
    <mergeCell ref="D123:D124"/>
    <mergeCell ref="C125:C127"/>
    <mergeCell ref="C128:C130"/>
    <mergeCell ref="B95:B97"/>
    <mergeCell ref="C95:C97"/>
    <mergeCell ref="B98:B100"/>
    <mergeCell ref="C98:C100"/>
    <mergeCell ref="B101:B103"/>
    <mergeCell ref="C101:C103"/>
    <mergeCell ref="C104:C106"/>
    <mergeCell ref="B104:B106"/>
    <mergeCell ref="B107:B109"/>
    <mergeCell ref="B110:B112"/>
    <mergeCell ref="B113:B115"/>
    <mergeCell ref="B116:B118"/>
    <mergeCell ref="B123:B124"/>
    <mergeCell ref="B125:B127"/>
    <mergeCell ref="B128:B130"/>
    <mergeCell ref="C71:C73"/>
    <mergeCell ref="B74:B76"/>
    <mergeCell ref="C74:C76"/>
    <mergeCell ref="B77:B79"/>
    <mergeCell ref="C77:C79"/>
    <mergeCell ref="C93:C94"/>
    <mergeCell ref="D93:D94"/>
    <mergeCell ref="B80:B82"/>
    <mergeCell ref="C80:C82"/>
    <mergeCell ref="B83:B85"/>
    <mergeCell ref="C83:C85"/>
    <mergeCell ref="B86:B88"/>
    <mergeCell ref="C86:C88"/>
    <mergeCell ref="B93:B94"/>
    <mergeCell ref="B44:B46"/>
    <mergeCell ref="B47:B49"/>
    <mergeCell ref="B50:B52"/>
    <mergeCell ref="B53:B55"/>
    <mergeCell ref="B56:B58"/>
    <mergeCell ref="B63:B64"/>
    <mergeCell ref="B65:B67"/>
    <mergeCell ref="B68:B70"/>
    <mergeCell ref="B71:B73"/>
    <mergeCell ref="E63:G63"/>
    <mergeCell ref="M41:M43"/>
    <mergeCell ref="M44:M46"/>
    <mergeCell ref="M47:M49"/>
    <mergeCell ref="M50:M52"/>
    <mergeCell ref="M53:M55"/>
    <mergeCell ref="M56:M58"/>
    <mergeCell ref="M65:M67"/>
    <mergeCell ref="M68:M70"/>
    <mergeCell ref="C44:C46"/>
    <mergeCell ref="C65:C67"/>
    <mergeCell ref="C68:C70"/>
    <mergeCell ref="C47:C49"/>
    <mergeCell ref="C50:C52"/>
    <mergeCell ref="C53:C55"/>
    <mergeCell ref="C56:C58"/>
    <mergeCell ref="C63:C64"/>
    <mergeCell ref="D63:D64"/>
    <mergeCell ref="M35:M37"/>
    <mergeCell ref="N35:N37"/>
    <mergeCell ref="M38:M40"/>
    <mergeCell ref="N38:N40"/>
    <mergeCell ref="N41:N43"/>
    <mergeCell ref="B35:B37"/>
    <mergeCell ref="C35:C37"/>
    <mergeCell ref="B38:B40"/>
    <mergeCell ref="C38:C40"/>
    <mergeCell ref="B41:B43"/>
    <mergeCell ref="C41:C43"/>
    <mergeCell ref="N56:N58"/>
    <mergeCell ref="N65:N67"/>
    <mergeCell ref="N68:N70"/>
    <mergeCell ref="M170:M172"/>
    <mergeCell ref="M173:M175"/>
    <mergeCell ref="M176:M178"/>
    <mergeCell ref="N173:N175"/>
    <mergeCell ref="N176:N178"/>
    <mergeCell ref="N71:N73"/>
    <mergeCell ref="N74:N76"/>
    <mergeCell ref="M146:M148"/>
    <mergeCell ref="N146:N148"/>
    <mergeCell ref="M153:M154"/>
    <mergeCell ref="N153:N154"/>
    <mergeCell ref="N170:N172"/>
    <mergeCell ref="M71:M73"/>
    <mergeCell ref="M74:M76"/>
    <mergeCell ref="M77:M79"/>
    <mergeCell ref="N77:N79"/>
    <mergeCell ref="M80:M82"/>
    <mergeCell ref="N80:N82"/>
    <mergeCell ref="M155:M157"/>
    <mergeCell ref="N155:N157"/>
    <mergeCell ref="M158:M160"/>
    <mergeCell ref="V33:V34"/>
    <mergeCell ref="B20:B22"/>
    <mergeCell ref="C20:C22"/>
    <mergeCell ref="B23:B25"/>
    <mergeCell ref="C23:C25"/>
    <mergeCell ref="B26:B28"/>
    <mergeCell ref="C26:C28"/>
    <mergeCell ref="B33:B34"/>
    <mergeCell ref="P63:R63"/>
    <mergeCell ref="S63:S64"/>
    <mergeCell ref="T63:T64"/>
    <mergeCell ref="U63:U64"/>
    <mergeCell ref="V63:V64"/>
    <mergeCell ref="H63:H64"/>
    <mergeCell ref="I63:I64"/>
    <mergeCell ref="J63:J64"/>
    <mergeCell ref="K63:K64"/>
    <mergeCell ref="M63:M64"/>
    <mergeCell ref="N63:N64"/>
    <mergeCell ref="O63:O64"/>
    <mergeCell ref="N44:N46"/>
    <mergeCell ref="N47:N49"/>
    <mergeCell ref="N50:N52"/>
    <mergeCell ref="N53:N55"/>
    <mergeCell ref="B17:B19"/>
    <mergeCell ref="C17:C19"/>
    <mergeCell ref="N23:N25"/>
    <mergeCell ref="N26:N28"/>
    <mergeCell ref="O33:O34"/>
    <mergeCell ref="P33:R33"/>
    <mergeCell ref="S33:S34"/>
    <mergeCell ref="T33:T34"/>
    <mergeCell ref="U33:U34"/>
    <mergeCell ref="C33:C34"/>
    <mergeCell ref="D33:D34"/>
    <mergeCell ref="E33:G33"/>
    <mergeCell ref="H33:H34"/>
    <mergeCell ref="I33:I34"/>
    <mergeCell ref="J33:J34"/>
    <mergeCell ref="K33:K34"/>
    <mergeCell ref="M33:M34"/>
    <mergeCell ref="N33:N34"/>
    <mergeCell ref="M5:M7"/>
    <mergeCell ref="N5:N7"/>
    <mergeCell ref="C8:C10"/>
    <mergeCell ref="M8:M10"/>
    <mergeCell ref="N8:N10"/>
    <mergeCell ref="B8:B10"/>
    <mergeCell ref="B11:B13"/>
    <mergeCell ref="C11:C13"/>
    <mergeCell ref="B14:B16"/>
    <mergeCell ref="C14:C16"/>
    <mergeCell ref="B3:B4"/>
    <mergeCell ref="C3:C4"/>
    <mergeCell ref="D3:D4"/>
    <mergeCell ref="E3:G3"/>
    <mergeCell ref="H3:H4"/>
    <mergeCell ref="I3:I4"/>
    <mergeCell ref="J3:J4"/>
    <mergeCell ref="B5:B7"/>
    <mergeCell ref="C5:C7"/>
    <mergeCell ref="U3:U4"/>
    <mergeCell ref="V3:V4"/>
    <mergeCell ref="K3:K4"/>
    <mergeCell ref="M3:M4"/>
    <mergeCell ref="N3:N4"/>
    <mergeCell ref="O3:O4"/>
    <mergeCell ref="P3:R3"/>
    <mergeCell ref="S3:S4"/>
    <mergeCell ref="T3:T4"/>
    <mergeCell ref="M20:M22"/>
    <mergeCell ref="M23:M25"/>
    <mergeCell ref="M26:M28"/>
    <mergeCell ref="M11:M13"/>
    <mergeCell ref="N11:N13"/>
    <mergeCell ref="M14:M16"/>
    <mergeCell ref="N14:N16"/>
    <mergeCell ref="M17:M19"/>
    <mergeCell ref="N17:N19"/>
    <mergeCell ref="N20:N22"/>
    <mergeCell ref="E123:G123"/>
    <mergeCell ref="H123:H124"/>
    <mergeCell ref="I123:I124"/>
    <mergeCell ref="J123:J124"/>
    <mergeCell ref="K123:K124"/>
    <mergeCell ref="M125:M127"/>
    <mergeCell ref="N125:N127"/>
    <mergeCell ref="M128:M130"/>
    <mergeCell ref="N128:N130"/>
    <mergeCell ref="O123:O124"/>
    <mergeCell ref="P123:R123"/>
    <mergeCell ref="S123:S124"/>
    <mergeCell ref="T123:T124"/>
    <mergeCell ref="U123:U124"/>
    <mergeCell ref="V123:V124"/>
    <mergeCell ref="M113:M115"/>
    <mergeCell ref="N113:N115"/>
    <mergeCell ref="M116:M118"/>
    <mergeCell ref="N116:N118"/>
    <mergeCell ref="N101:N103"/>
    <mergeCell ref="M101:M103"/>
    <mergeCell ref="M104:M106"/>
    <mergeCell ref="N104:N106"/>
    <mergeCell ref="M107:M109"/>
    <mergeCell ref="N107:N109"/>
    <mergeCell ref="M110:M112"/>
    <mergeCell ref="N110:N112"/>
    <mergeCell ref="M123:M124"/>
    <mergeCell ref="N123:N124"/>
    <mergeCell ref="E93:G93"/>
    <mergeCell ref="H93:H94"/>
    <mergeCell ref="I93:I94"/>
    <mergeCell ref="J93:J94"/>
    <mergeCell ref="K93:K94"/>
    <mergeCell ref="M95:M97"/>
    <mergeCell ref="N95:N97"/>
    <mergeCell ref="M98:M100"/>
    <mergeCell ref="N98:N100"/>
    <mergeCell ref="M93:M94"/>
    <mergeCell ref="N93:N94"/>
    <mergeCell ref="O93:O94"/>
    <mergeCell ref="P93:R93"/>
    <mergeCell ref="S93:S94"/>
    <mergeCell ref="T93:T94"/>
    <mergeCell ref="U93:U94"/>
    <mergeCell ref="V93:V94"/>
    <mergeCell ref="M83:M85"/>
    <mergeCell ref="N83:N85"/>
    <mergeCell ref="M86:M88"/>
    <mergeCell ref="N86:N88"/>
    <mergeCell ref="M143:M145"/>
    <mergeCell ref="N143:N145"/>
    <mergeCell ref="M131:M133"/>
    <mergeCell ref="M134:M136"/>
    <mergeCell ref="N134:N136"/>
    <mergeCell ref="M137:M139"/>
    <mergeCell ref="N137:N139"/>
    <mergeCell ref="M140:M142"/>
    <mergeCell ref="N140:N142"/>
    <mergeCell ref="N131:N133"/>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Introduction</vt:lpstr>
      <vt:lpstr>TEAM NAMES &amp; EVENTS</vt:lpstr>
      <vt:lpstr>TEAM SCORES</vt:lpstr>
      <vt:lpstr>Girls</vt:lpstr>
      <vt:lpstr>Boys</vt:lpstr>
      <vt:lpstr>Final Results</vt:lpstr>
      <vt:lpstr>Track Sheets</vt:lpstr>
      <vt:lpstr>Field Scoresheets Girls</vt:lpstr>
      <vt:lpstr>Field Scoresheets Boys</vt:lpstr>
      <vt:lpstr>Boys + Girls Teamsheets</vt:lpstr>
      <vt:lpstr>Team Name Posters</vt:lpstr>
      <vt:lpstr>Programme Overprint</vt:lpstr>
      <vt:lpstr>Redob</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Hill</dc:creator>
  <cp:lastModifiedBy>H. Jarvis</cp:lastModifiedBy>
  <dcterms:created xsi:type="dcterms:W3CDTF">2006-08-30T08:51:33Z</dcterms:created>
  <dcterms:modified xsi:type="dcterms:W3CDTF">2023-03-10T10:45:00Z</dcterms:modified>
</cp:coreProperties>
</file>