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656" activeTab="3"/>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s>
  <definedNames>
    <definedName name="_xlnm.Print_Area" localSheetId="4">'Boys'!$C$6:$BF$29</definedName>
    <definedName name="_xlnm.Print_Area" localSheetId="9">'Boys + Girls Teamsheets'!$A$1:$P$58</definedName>
    <definedName name="_xlnm.Print_Area" localSheetId="8">'Field Scoresheets Boys'!$A$1:$K$180</definedName>
    <definedName name="_xlnm.Print_Area" localSheetId="7">'Field Scoresheets Girls'!$A$1:$K$180</definedName>
    <definedName name="_xlnm.Print_Area" localSheetId="5">'Final Results'!$K$3:$T$34</definedName>
    <definedName name="_xlnm.Print_Area" localSheetId="3">'Girls'!$C$6:$BF$29</definedName>
    <definedName name="_xlnm.Print_Area" localSheetId="0">'Introduction'!$A$1:$AA$45</definedName>
    <definedName name="_xlnm.Print_Area" localSheetId="10">'Team Name Posters'!$A$1:$B$36</definedName>
    <definedName name="_xlnm.Print_Area" localSheetId="1">'TEAM NAMES &amp; EVENTS'!$A$1:$I$31</definedName>
    <definedName name="_xlnm.Print_Area" localSheetId="2">'TEAM SCORES'!$C$1:$U$36</definedName>
    <definedName name="_xlnm.Print_Area" localSheetId="6">'Track Sheets'!$A$2:$J$38</definedName>
    <definedName name="_xlnm.Print_Titles" localSheetId="4">'Boys'!$3:$5</definedName>
    <definedName name="_xlnm.Print_Titles" localSheetId="3">'Girls'!$3:$5</definedName>
    <definedName name="Redob">'Girls'!$F$33</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<sst xmlns="http://schemas.openxmlformats.org/spreadsheetml/2006/main" count="697" uniqueCount="158">
  <si>
    <t>Girls</t>
  </si>
  <si>
    <t>Obstacle Relay</t>
  </si>
  <si>
    <t>RED</t>
  </si>
  <si>
    <t>Position / Points</t>
  </si>
  <si>
    <t>Time (in secs) or position</t>
  </si>
  <si>
    <t>YELLOW</t>
  </si>
  <si>
    <t>GREEN</t>
  </si>
  <si>
    <t>BLUE</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</si>
  <si>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</si>
  <si>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</si>
  <si>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</si>
  <si>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</si>
  <si>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</si>
  <si>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</si>
  <si>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</si>
  <si>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</si>
  <si>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</si>
  <si>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</si>
  <si>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</si>
  <si>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</si>
  <si>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</si>
  <si>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</si>
  <si>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</si>
  <si>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</si>
  <si>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</si>
  <si>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</si>
  <si>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</si>
  <si>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</si>
  <si>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</si>
  <si>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</si>
  <si>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</si>
  <si>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</si>
  <si>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</si>
  <si>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</si>
  <si>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</si>
  <si>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</si>
  <si>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</si>
  <si>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</si>
  <si>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</si>
  <si>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</si>
  <si>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</si>
  <si>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</si>
  <si>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</si>
  <si>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</si>
  <si>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</si>
  <si>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</si>
  <si>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</si>
  <si>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</si>
  <si>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</si>
  <si>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</si>
  <si>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</si>
  <si>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</si>
  <si>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</si>
  <si>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</si>
  <si>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</si>
  <si>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</si>
  <si>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</si>
  <si>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</si>
  <si>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</si>
  <si>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</si>
  <si>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</si>
  <si>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</si>
  <si>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</si>
  <si>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</si>
  <si>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</si>
  <si>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</si>
  <si>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</si>
  <si>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</si>
  <si>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</si>
  <si>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</si>
  <si>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</si>
  <si>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</si>
  <si>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</si>
  <si>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</si>
  <si>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</si>
  <si>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</si>
  <si>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</si>
  <si>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</si>
  <si>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</si>
  <si>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</si>
  <si>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</si>
  <si>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</si>
  <si>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</si>
  <si>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</si>
  <si>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</si>
  <si>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</si>
  <si>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</si>
  <si>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</si>
  <si>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</si>
  <si>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</si>
  <si>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</si>
  <si>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</si>
  <si>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</si>
  <si>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</si>
  <si>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</si>
  <si>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</si>
  <si>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</si>
  <si>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</si>
  <si>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</si>
  <si>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</si>
  <si>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</si>
  <si>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</si>
  <si>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</si>
  <si>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</si>
  <si>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</si>
  <si>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</si>
  <si>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</si>
  <si>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</si>
  <si>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</si>
  <si>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</si>
  <si>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</si>
  <si>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</si>
  <si>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</si>
  <si>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</si>
  <si>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</si>
  <si>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</si>
  <si>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</si>
  <si>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</si>
  <si>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</si>
  <si>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</si>
  <si>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</si>
  <si>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</si>
  <si>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</si>
  <si>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</si>
  <si>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</si>
  <si>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</si>
  <si>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</si>
  <si>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</si>
  <si>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</si>
  <si>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</si>
  <si>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</si>
  <si>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</si>
  <si>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</si>
  <si>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</si>
  <si>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</si>
  <si>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</si>
  <si>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</si>
  <si>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</si>
  <si>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</si>
  <si>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</si>
  <si>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</si>
  <si>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</si>
  <si>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</si>
  <si>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</si>
  <si>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</si>
  <si>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</si>
  <si>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</si>
  <si>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</si>
  <si>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</si>
  <si>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</si>
  <si>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</si>
  <si>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t>Event Centre - 8 Teams</t>
  </si>
  <si>
    <r>
      <t xml:space="preserve">For more information on the </t>
    </r>
    <r>
      <rPr>
        <b/>
        <sz val="12"/>
        <color indexed="30"/>
        <rFont val="Arial"/>
        <family val="2"/>
      </rPr>
      <t xml:space="preserve">Aviva Sportshall </t>
    </r>
    <r>
      <rPr>
        <sz val="12"/>
        <color indexed="30"/>
        <rFont val="Arial"/>
        <family val="2"/>
      </rPr>
      <t xml:space="preserve">pathway go to </t>
    </r>
    <r>
      <rPr>
        <b/>
        <sz val="12"/>
        <color indexed="30"/>
        <rFont val="Arial"/>
        <family val="2"/>
      </rPr>
      <t>www.sportshall.org</t>
    </r>
  </si>
  <si>
    <t>Eggbuckland Indoor Athletics</t>
  </si>
  <si>
    <t>Austin Farm</t>
  </si>
  <si>
    <t>Widey Court</t>
  </si>
  <si>
    <t>St Edwards</t>
  </si>
  <si>
    <t>Compton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</si>
</sst>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F800]dddd\,\ mmmm\ dd\,\ yyyy"/>
    <numFmt numFmtId="170" formatCode="[$-809]dd\ mmmm\ yyyy;@"/>
    <numFmt numFmtId="171" formatCode="[$-809]d\ mmmm\ yyyy;@"/>
    <numFmt numFmtId="172" formatCode="yyyy\-mm\-dd;@"/>
    <numFmt numFmtId="173" formatCode="dd/mm/yy;@"/>
    <numFmt numFmtId="174" formatCode="_(* #,##0.00_);_(* \(#,##0.00\);_(* &quot;-&quot;??_);_(@_)"/>
    <numFmt numFmtId="175" formatCode="_(* #,##0_);_(* \(#,##0\);_(* &quot;-&quot;_);_(@_)"/>
    <numFmt numFmtId="176" formatCode="_(&quot;$&quot;* #,##0.00_);_(&quot;$&quot;* \(#,##0.00\);_(&quot;$&quot;* &quot;-&quot;??_);_(@_)"/>
    <numFmt numFmtId="177" formatCode="_(&quot;$&quot;* #,##0_);_(&quot;$&quot;* \(#,##0\);_(&quot;$&quot;* &quot;-&quot;_);_(@_)"/>
  </numFmts>
  <fonts count="89">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color indexed="6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style="medium">
        <color indexed="30"/>
      </left>
      <right style="medium">
        <color indexed="30"/>
      </right>
      <top>
        <color indexed="63"/>
      </top>
      <bottom>
        <color indexed="63"/>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9"/>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right>
        <color indexed="63"/>
      </right>
      <top style="medium"/>
      <bottom style="medium"/>
    </border>
    <border>
      <left style="medium"/>
      <right style="medium">
        <color indexed="22"/>
      </right>
      <top style="medium"/>
      <bottom>
        <color indexed="63"/>
      </bottom>
    </border>
    <border>
      <left style="medium"/>
      <right style="medium">
        <color indexed="22"/>
      </right>
      <top>
        <color indexed="63"/>
      </top>
      <bottom style="mediu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medium"/>
      <right>
        <color indexed="63"/>
      </right>
      <top style="thick"/>
      <bottom>
        <color indexed="63"/>
      </bottom>
    </border>
    <border>
      <left style="medium"/>
      <right style="thick"/>
      <top style="thick"/>
      <bottom>
        <color indexed="63"/>
      </bottom>
    </border>
    <border>
      <left style="medium"/>
      <right style="medium"/>
      <top style="thick"/>
      <bottom>
        <color indexed="63"/>
      </bottom>
    </border>
    <border>
      <left style="thick"/>
      <right style="medium"/>
      <top>
        <color indexed="63"/>
      </top>
      <bottom style="medium"/>
    </border>
    <border>
      <left>
        <color indexed="63"/>
      </left>
      <right style="medium"/>
      <top style="thick"/>
      <bottom>
        <color indexed="63"/>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color indexed="63"/>
      </bottom>
    </border>
    <border>
      <left>
        <color indexed="63"/>
      </left>
      <right style="thin">
        <color indexed="30"/>
      </right>
      <top>
        <color indexed="63"/>
      </top>
      <bottom style="thin">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thin">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style="medium">
        <color indexed="30"/>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1">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7" borderId="53" xfId="0" applyFont="1" applyFill="1" applyBorder="1" applyAlignment="1">
      <alignment horizontal="center" vertical="center" wrapText="1"/>
    </xf>
    <xf numFmtId="0" fontId="11" fillId="36" borderId="4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15" fillId="33" borderId="58"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9"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8"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8" borderId="61"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protection locked="0"/>
    </xf>
    <xf numFmtId="0" fontId="0" fillId="38" borderId="62" xfId="0" applyFont="1" applyFill="1" applyBorder="1" applyAlignment="1" applyProtection="1">
      <alignment/>
      <protection locked="0"/>
    </xf>
    <xf numFmtId="0" fontId="0" fillId="0" borderId="63"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9"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64"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65"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7"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66"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66"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68" xfId="0" applyFont="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16" fillId="0" borderId="71" xfId="0" applyFont="1" applyBorder="1" applyAlignment="1">
      <alignment horizontal="center"/>
    </xf>
    <xf numFmtId="0" fontId="16" fillId="0" borderId="57" xfId="0" applyFont="1" applyBorder="1" applyAlignment="1">
      <alignment/>
    </xf>
    <xf numFmtId="0" fontId="16" fillId="0" borderId="72" xfId="0" applyFont="1" applyBorder="1" applyAlignment="1">
      <alignment/>
    </xf>
    <xf numFmtId="0" fontId="40" fillId="0" borderId="71" xfId="0" applyFont="1" applyBorder="1" applyAlignment="1">
      <alignment horizontal="center" vertical="center"/>
    </xf>
    <xf numFmtId="0" fontId="16" fillId="0" borderId="57" xfId="0" applyFont="1" applyBorder="1" applyAlignment="1">
      <alignment vertical="center" wrapText="1"/>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6" fillId="0" borderId="74" xfId="0" applyFont="1" applyBorder="1" applyAlignment="1">
      <alignment vertical="center" wrapText="1"/>
    </xf>
    <xf numFmtId="0" fontId="40" fillId="0" borderId="75" xfId="0" applyFont="1" applyBorder="1" applyAlignment="1">
      <alignment horizontal="center" vertical="center"/>
    </xf>
    <xf numFmtId="0" fontId="40" fillId="0" borderId="0" xfId="0" applyFont="1" applyBorder="1" applyAlignment="1">
      <alignment vertical="top" wrapTex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7" fillId="0" borderId="80" xfId="0" applyFont="1" applyBorder="1" applyAlignment="1">
      <alignment/>
    </xf>
    <xf numFmtId="0" fontId="3" fillId="0" borderId="80" xfId="0" applyFont="1" applyBorder="1" applyAlignment="1">
      <alignment wrapText="1"/>
    </xf>
    <xf numFmtId="0" fontId="3" fillId="0" borderId="80" xfId="0" applyFont="1" applyBorder="1" applyAlignment="1">
      <alignment/>
    </xf>
    <xf numFmtId="0" fontId="0" fillId="0" borderId="80" xfId="0" applyFont="1" applyBorder="1" applyAlignment="1">
      <alignment/>
    </xf>
    <xf numFmtId="0" fontId="0" fillId="0" borderId="79" xfId="0" applyBorder="1" applyAlignment="1">
      <alignment wrapText="1"/>
    </xf>
    <xf numFmtId="0" fontId="26" fillId="0" borderId="80" xfId="0" applyFont="1" applyBorder="1" applyAlignment="1">
      <alignment/>
    </xf>
    <xf numFmtId="0" fontId="0" fillId="0" borderId="81" xfId="0" applyBorder="1" applyAlignment="1">
      <alignment/>
    </xf>
    <xf numFmtId="0" fontId="0" fillId="0" borderId="82" xfId="0" applyBorder="1" applyAlignment="1">
      <alignment/>
    </xf>
    <xf numFmtId="0" fontId="0" fillId="0" borderId="82" xfId="0" applyBorder="1" applyAlignment="1" applyProtection="1">
      <alignment/>
      <protection locked="0"/>
    </xf>
    <xf numFmtId="0" fontId="0" fillId="0" borderId="83" xfId="0" applyBorder="1" applyAlignment="1">
      <alignment/>
    </xf>
    <xf numFmtId="0" fontId="0" fillId="0" borderId="0" xfId="0" applyFill="1" applyAlignment="1">
      <alignment/>
    </xf>
    <xf numFmtId="0" fontId="0" fillId="0" borderId="0" xfId="0" applyFill="1" applyBorder="1" applyAlignment="1">
      <alignment/>
    </xf>
    <xf numFmtId="0" fontId="42" fillId="0" borderId="84" xfId="0" applyFont="1" applyFill="1" applyBorder="1" applyAlignment="1" applyProtection="1">
      <alignment horizontal="center"/>
      <protection/>
    </xf>
    <xf numFmtId="0" fontId="42" fillId="0" borderId="85" xfId="0" applyFont="1" applyFill="1" applyBorder="1" applyAlignment="1" applyProtection="1">
      <alignment horizontal="center"/>
      <protection/>
    </xf>
    <xf numFmtId="0" fontId="42" fillId="0" borderId="86" xfId="0" applyFont="1" applyFill="1" applyBorder="1" applyAlignment="1" applyProtection="1">
      <alignment horizontal="center"/>
      <protection/>
    </xf>
    <xf numFmtId="0" fontId="42" fillId="0" borderId="87" xfId="0" applyFont="1" applyFill="1" applyBorder="1" applyAlignment="1" applyProtection="1">
      <alignment horizontal="center"/>
      <protection/>
    </xf>
    <xf numFmtId="0" fontId="42" fillId="0" borderId="88" xfId="0" applyFont="1" applyFill="1" applyBorder="1" applyAlignment="1" applyProtection="1">
      <alignment horizontal="center"/>
      <protection/>
    </xf>
    <xf numFmtId="0" fontId="42" fillId="0" borderId="89" xfId="0" applyFont="1" applyFill="1" applyBorder="1" applyAlignment="1" applyProtection="1">
      <alignment horizontal="center"/>
      <protection/>
    </xf>
    <xf numFmtId="0" fontId="42" fillId="0" borderId="90" xfId="0" applyFont="1" applyFill="1" applyBorder="1" applyAlignment="1" applyProtection="1">
      <alignment horizontal="center"/>
      <protection/>
    </xf>
    <xf numFmtId="0" fontId="42" fillId="0" borderId="91" xfId="0" applyFont="1" applyFill="1" applyBorder="1" applyAlignment="1" applyProtection="1">
      <alignment horizontal="center"/>
      <protection/>
    </xf>
    <xf numFmtId="0" fontId="42" fillId="0" borderId="92" xfId="0" applyFont="1" applyFill="1" applyBorder="1" applyAlignment="1" applyProtection="1">
      <alignment horizontal="center"/>
      <protection/>
    </xf>
    <xf numFmtId="0" fontId="42" fillId="0" borderId="85" xfId="0" applyFont="1" applyBorder="1" applyAlignment="1" applyProtection="1">
      <alignment horizontal="center"/>
      <protection/>
    </xf>
    <xf numFmtId="0" fontId="42" fillId="0" borderId="87" xfId="0" applyFont="1" applyBorder="1" applyAlignment="1" applyProtection="1">
      <alignment horizontal="center"/>
      <protection/>
    </xf>
    <xf numFmtId="0" fontId="42" fillId="0" borderId="89" xfId="0" applyFont="1" applyBorder="1" applyAlignment="1" applyProtection="1">
      <alignment horizontal="center"/>
      <protection/>
    </xf>
    <xf numFmtId="0" fontId="42" fillId="0" borderId="84" xfId="0" applyFont="1" applyBorder="1" applyAlignment="1" applyProtection="1">
      <alignment horizontal="center"/>
      <protection/>
    </xf>
    <xf numFmtId="0" fontId="42" fillId="0" borderId="86" xfId="0" applyFont="1" applyBorder="1" applyAlignment="1" applyProtection="1">
      <alignment horizontal="center"/>
      <protection/>
    </xf>
    <xf numFmtId="0" fontId="42" fillId="0" borderId="88" xfId="0" applyFont="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35" fillId="0" borderId="0" xfId="0" applyFont="1" applyAlignment="1">
      <alignment horizontal="center" vertical="top" wrapText="1"/>
    </xf>
    <xf numFmtId="0" fontId="49" fillId="0" borderId="0" xfId="0" applyFont="1" applyAlignment="1">
      <alignment horizontal="left" vertical="top" wrapText="1"/>
    </xf>
    <xf numFmtId="0" fontId="40" fillId="0" borderId="0" xfId="0" applyFont="1" applyBorder="1" applyAlignment="1" applyProtection="1">
      <alignment horizontal="left"/>
      <protection/>
    </xf>
    <xf numFmtId="0" fontId="19" fillId="0" borderId="80" xfId="0" applyFont="1" applyBorder="1" applyAlignment="1" applyProtection="1">
      <alignment horizontal="center"/>
      <protection/>
    </xf>
    <xf numFmtId="0" fontId="19" fillId="0" borderId="79" xfId="0" applyFont="1" applyBorder="1" applyAlignment="1" applyProtection="1">
      <alignment horizontal="center"/>
      <protection/>
    </xf>
    <xf numFmtId="0" fontId="3" fillId="0" borderId="0" xfId="0" applyFont="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65" xfId="0" applyFont="1" applyBorder="1" applyAlignment="1" applyProtection="1">
      <alignment horizontal="left" vertical="center"/>
      <protection/>
    </xf>
    <xf numFmtId="0" fontId="39" fillId="0" borderId="6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95" xfId="0" applyFont="1" applyBorder="1" applyAlignment="1" applyProtection="1">
      <alignment horizontal="left"/>
      <protection/>
    </xf>
    <xf numFmtId="0" fontId="39" fillId="0" borderId="95" xfId="0" applyFont="1" applyBorder="1" applyAlignment="1" applyProtection="1">
      <alignment/>
      <protection/>
    </xf>
    <xf numFmtId="0" fontId="39" fillId="0" borderId="0" xfId="0" applyFont="1" applyBorder="1" applyAlignment="1" applyProtection="1">
      <alignment/>
      <protection/>
    </xf>
    <xf numFmtId="0" fontId="39" fillId="0" borderId="95"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96" xfId="0" applyFont="1" applyFill="1" applyBorder="1" applyAlignment="1" applyProtection="1">
      <alignment horizontal="center" vertical="center"/>
      <protection/>
    </xf>
    <xf numFmtId="0" fontId="47" fillId="36" borderId="97" xfId="0" applyFont="1" applyFill="1" applyBorder="1" applyAlignment="1" applyProtection="1">
      <alignment horizontal="right" vertical="center"/>
      <protection/>
    </xf>
    <xf numFmtId="0" fontId="19" fillId="0" borderId="98"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99"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42" fillId="0" borderId="102" xfId="0" applyFont="1" applyBorder="1" applyAlignment="1" applyProtection="1">
      <alignment horizontal="center" vertical="center"/>
      <protection/>
    </xf>
    <xf numFmtId="0" fontId="39" fillId="0" borderId="103" xfId="0" applyFont="1" applyBorder="1" applyAlignment="1" applyProtection="1">
      <alignment horizontal="left"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70" xfId="0" applyFont="1" applyBorder="1" applyAlignment="1" applyProtection="1">
      <alignment horizontal="center" vertical="center"/>
      <protection/>
    </xf>
    <xf numFmtId="0" fontId="39" fillId="0" borderId="104" xfId="0" applyFont="1" applyBorder="1" applyAlignment="1" applyProtection="1">
      <alignment horizontal="center" vertical="center"/>
      <protection/>
    </xf>
    <xf numFmtId="0" fontId="39" fillId="0" borderId="105" xfId="0" applyFont="1" applyBorder="1" applyAlignment="1" applyProtection="1">
      <alignment horizontal="center" vertical="center"/>
      <protection/>
    </xf>
    <xf numFmtId="0" fontId="42" fillId="0" borderId="106"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71" xfId="0" applyFont="1" applyBorder="1" applyAlignment="1" applyProtection="1">
      <alignment horizontal="center" vertical="center"/>
      <protection/>
    </xf>
    <xf numFmtId="0" fontId="39" fillId="0" borderId="57"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0" fontId="40" fillId="0" borderId="72" xfId="0" applyFont="1" applyBorder="1" applyAlignment="1" applyProtection="1">
      <alignment horizontal="center" vertical="center"/>
      <protection/>
    </xf>
    <xf numFmtId="0" fontId="39" fillId="0" borderId="107" xfId="0" applyFont="1" applyBorder="1" applyAlignment="1" applyProtection="1">
      <alignment horizontal="center" vertical="center"/>
      <protection/>
    </xf>
    <xf numFmtId="0" fontId="39" fillId="0" borderId="108" xfId="0" applyFont="1" applyBorder="1" applyAlignment="1" applyProtection="1">
      <alignment horizontal="center" vertical="center"/>
      <protection/>
    </xf>
    <xf numFmtId="0" fontId="39" fillId="0" borderId="72" xfId="0" applyFont="1" applyBorder="1" applyAlignment="1" applyProtection="1">
      <alignment horizontal="center" vertical="center"/>
      <protection/>
    </xf>
    <xf numFmtId="0" fontId="42" fillId="0" borderId="109" xfId="0" applyFont="1" applyBorder="1" applyAlignment="1" applyProtection="1">
      <alignment horizontal="center" vertical="center"/>
      <protection/>
    </xf>
    <xf numFmtId="0" fontId="39" fillId="0" borderId="110" xfId="0" applyFont="1" applyBorder="1" applyAlignment="1" applyProtection="1">
      <alignment vertical="center"/>
      <protection/>
    </xf>
    <xf numFmtId="0" fontId="39" fillId="0" borderId="111"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40" fillId="0" borderId="113" xfId="0" applyFont="1" applyBorder="1" applyAlignment="1" applyProtection="1">
      <alignment horizontal="center" vertical="center"/>
      <protection/>
    </xf>
    <xf numFmtId="0" fontId="39" fillId="0" borderId="114" xfId="0" applyFont="1" applyBorder="1" applyAlignment="1" applyProtection="1">
      <alignment horizontal="center" vertical="center"/>
      <protection/>
    </xf>
    <xf numFmtId="0" fontId="39" fillId="0" borderId="115"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96" xfId="0" applyFont="1" applyFill="1" applyBorder="1" applyAlignment="1" applyProtection="1">
      <alignment horizontal="center" vertical="center"/>
      <protection/>
    </xf>
    <xf numFmtId="0" fontId="19" fillId="0" borderId="98" xfId="0" applyFont="1" applyBorder="1" applyAlignment="1" applyProtection="1">
      <alignment horizontal="center" vertical="center" wrapText="1"/>
      <protection/>
    </xf>
    <xf numFmtId="0" fontId="19" fillId="0" borderId="99" xfId="0" applyFont="1" applyBorder="1" applyAlignment="1" applyProtection="1">
      <alignment horizontal="center" vertical="center" wrapText="1"/>
      <protection/>
    </xf>
    <xf numFmtId="0" fontId="19" fillId="0" borderId="100" xfId="0" applyFont="1" applyBorder="1" applyAlignment="1" applyProtection="1">
      <alignment horizontal="center" vertical="center" wrapText="1"/>
      <protection/>
    </xf>
    <xf numFmtId="0" fontId="19" fillId="0" borderId="98" xfId="0" applyFont="1" applyBorder="1" applyAlignment="1" applyProtection="1">
      <alignment horizontal="center" vertical="center"/>
      <protection/>
    </xf>
    <xf numFmtId="0" fontId="19" fillId="0" borderId="99"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42" fillId="0" borderId="116" xfId="0" applyFont="1" applyBorder="1" applyAlignment="1" applyProtection="1">
      <alignment horizontal="center" vertical="center"/>
      <protection/>
    </xf>
    <xf numFmtId="0" fontId="39" fillId="0" borderId="94" xfId="0" applyFont="1" applyBorder="1" applyAlignment="1" applyProtection="1">
      <alignment horizontal="left" vertical="center"/>
      <protection/>
    </xf>
    <xf numFmtId="0" fontId="39" fillId="0" borderId="72" xfId="0" applyFont="1" applyBorder="1" applyAlignment="1" applyProtection="1">
      <alignment vertical="center"/>
      <protection/>
    </xf>
    <xf numFmtId="0" fontId="39" fillId="0" borderId="113" xfId="0" applyFont="1" applyBorder="1" applyAlignment="1" applyProtection="1">
      <alignment vertical="center"/>
      <protection/>
    </xf>
    <xf numFmtId="0" fontId="9"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xf>
    <xf numFmtId="0" fontId="53" fillId="0" borderId="0" xfId="0" applyFont="1" applyAlignment="1" applyProtection="1">
      <alignment horizontal="center" wrapText="1"/>
      <protection/>
    </xf>
    <xf numFmtId="0" fontId="0" fillId="0" borderId="0" xfId="0" applyAlignment="1" applyProtection="1">
      <alignment horizontal="right" vertical="center"/>
      <protection/>
    </xf>
    <xf numFmtId="0" fontId="52" fillId="0" borderId="0" xfId="0" applyFont="1" applyAlignment="1" applyProtection="1">
      <alignment vertical="center"/>
      <protection/>
    </xf>
    <xf numFmtId="0" fontId="3" fillId="0" borderId="0" xfId="0" applyFont="1" applyAlignment="1" applyProtection="1">
      <alignment/>
      <protection/>
    </xf>
    <xf numFmtId="0" fontId="21"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2" fillId="0" borderId="73" xfId="0" applyFont="1" applyFill="1" applyBorder="1" applyAlignment="1" applyProtection="1">
      <alignment horizontal="center"/>
      <protection/>
    </xf>
    <xf numFmtId="0" fontId="42" fillId="0" borderId="75" xfId="0" applyFont="1" applyFill="1" applyBorder="1" applyAlignment="1" applyProtection="1">
      <alignment horizontal="center"/>
      <protection/>
    </xf>
    <xf numFmtId="0" fontId="19" fillId="0" borderId="117" xfId="0" applyFont="1" applyBorder="1" applyAlignment="1" applyProtection="1">
      <alignment horizontal="center" vertical="center" wrapText="1"/>
      <protection/>
    </xf>
    <xf numFmtId="0" fontId="42" fillId="0" borderId="118"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19" xfId="0" applyFont="1" applyFill="1" applyBorder="1" applyAlignment="1" applyProtection="1">
      <alignment horizontal="center"/>
      <protection/>
    </xf>
    <xf numFmtId="0" fontId="42" fillId="0" borderId="28" xfId="0" applyFont="1" applyFill="1" applyBorder="1" applyAlignment="1" applyProtection="1">
      <alignment horizontal="center"/>
      <protection/>
    </xf>
    <xf numFmtId="0" fontId="42" fillId="0" borderId="0" xfId="0" applyFont="1" applyBorder="1" applyAlignment="1" applyProtection="1">
      <alignment horizontal="center"/>
      <protection/>
    </xf>
    <xf numFmtId="0" fontId="42" fillId="0" borderId="119" xfId="0" applyFont="1" applyBorder="1" applyAlignment="1" applyProtection="1">
      <alignment horizontal="center"/>
      <protection/>
    </xf>
    <xf numFmtId="0" fontId="42" fillId="0" borderId="28" xfId="0" applyFont="1" applyBorder="1" applyAlignment="1" applyProtection="1">
      <alignment horizontal="center"/>
      <protection/>
    </xf>
    <xf numFmtId="0" fontId="51" fillId="0" borderId="120" xfId="0" applyFont="1" applyBorder="1" applyAlignment="1" applyProtection="1">
      <alignment horizontal="center" vertical="center"/>
      <protection/>
    </xf>
    <xf numFmtId="0" fontId="46" fillId="36" borderId="121" xfId="0" applyFont="1" applyFill="1" applyBorder="1" applyAlignment="1" applyProtection="1">
      <alignment/>
      <protection/>
    </xf>
    <xf numFmtId="0" fontId="46" fillId="36" borderId="122" xfId="0" applyFont="1" applyFill="1" applyBorder="1" applyAlignment="1" applyProtection="1">
      <alignment/>
      <protection/>
    </xf>
    <xf numFmtId="0" fontId="46" fillId="36" borderId="123" xfId="0" applyFont="1" applyFill="1" applyBorder="1" applyAlignment="1" applyProtection="1">
      <alignment/>
      <protection/>
    </xf>
    <xf numFmtId="0" fontId="46" fillId="36" borderId="124" xfId="0" applyFont="1" applyFill="1" applyBorder="1" applyAlignment="1" applyProtection="1">
      <alignment/>
      <protection/>
    </xf>
    <xf numFmtId="0" fontId="46" fillId="36" borderId="125" xfId="0" applyFont="1" applyFill="1" applyBorder="1" applyAlignment="1" applyProtection="1">
      <alignment/>
      <protection/>
    </xf>
    <xf numFmtId="0" fontId="46" fillId="36" borderId="126"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pplyProtection="1">
      <alignment vertical="center"/>
      <protection/>
    </xf>
    <xf numFmtId="0" fontId="0" fillId="0" borderId="0" xfId="0" applyFont="1" applyBorder="1" applyAlignment="1" applyProtection="1">
      <alignment/>
      <protection/>
    </xf>
    <xf numFmtId="0" fontId="21" fillId="0" borderId="0" xfId="0" applyFont="1" applyAlignment="1" applyProtection="1">
      <alignment vertical="center"/>
      <protection/>
    </xf>
    <xf numFmtId="0" fontId="26" fillId="0" borderId="127" xfId="0" applyFont="1" applyBorder="1" applyAlignment="1" applyProtection="1">
      <alignment horizontal="center" vertical="center" wrapText="1"/>
      <protection/>
    </xf>
    <xf numFmtId="0" fontId="26" fillId="0" borderId="128" xfId="0" applyFont="1" applyBorder="1" applyAlignment="1" applyProtection="1">
      <alignment horizontal="center" vertical="center" wrapText="1"/>
      <protection/>
    </xf>
    <xf numFmtId="0" fontId="26" fillId="0" borderId="129" xfId="0" applyFont="1" applyBorder="1" applyAlignment="1" applyProtection="1">
      <alignment horizontal="center" vertical="center" wrapText="1"/>
      <protection/>
    </xf>
    <xf numFmtId="0" fontId="26" fillId="0" borderId="130" xfId="0" applyFont="1" applyBorder="1" applyAlignment="1" applyProtection="1">
      <alignment horizontal="center" vertical="center"/>
      <protection/>
    </xf>
    <xf numFmtId="0" fontId="26" fillId="0" borderId="130" xfId="0" applyFont="1" applyBorder="1" applyAlignment="1" applyProtection="1">
      <alignment/>
      <protection/>
    </xf>
    <xf numFmtId="0" fontId="26" fillId="0" borderId="131" xfId="0" applyFont="1" applyBorder="1" applyAlignment="1" applyProtection="1">
      <alignment/>
      <protection/>
    </xf>
    <xf numFmtId="0" fontId="26" fillId="0" borderId="61" xfId="0" applyFont="1" applyBorder="1" applyAlignment="1" applyProtection="1">
      <alignment horizontal="center" vertical="center"/>
      <protection/>
    </xf>
    <xf numFmtId="0" fontId="26" fillId="0" borderId="61" xfId="0" applyFont="1" applyBorder="1" applyAlignment="1" applyProtection="1">
      <alignment/>
      <protection/>
    </xf>
    <xf numFmtId="0" fontId="26" fillId="0" borderId="132" xfId="0" applyFont="1" applyBorder="1" applyAlignment="1" applyProtection="1">
      <alignment/>
      <protection/>
    </xf>
    <xf numFmtId="0" fontId="26" fillId="0" borderId="133" xfId="0" applyFont="1" applyBorder="1" applyAlignment="1" applyProtection="1">
      <alignment horizontal="center" vertical="center"/>
      <protection/>
    </xf>
    <xf numFmtId="0" fontId="26" fillId="0" borderId="133" xfId="0" applyFont="1" applyBorder="1" applyAlignment="1" applyProtection="1">
      <alignment/>
      <protection/>
    </xf>
    <xf numFmtId="0" fontId="26" fillId="0" borderId="134" xfId="0" applyFont="1" applyBorder="1" applyAlignment="1" applyProtection="1">
      <alignment/>
      <protection/>
    </xf>
    <xf numFmtId="0" fontId="26" fillId="0" borderId="135" xfId="0" applyFont="1" applyBorder="1" applyAlignment="1" applyProtection="1">
      <alignment horizontal="center" vertical="center"/>
      <protection/>
    </xf>
    <xf numFmtId="0" fontId="26" fillId="0" borderId="135" xfId="0" applyFont="1" applyBorder="1" applyAlignment="1" applyProtection="1">
      <alignment/>
      <protection/>
    </xf>
    <xf numFmtId="0" fontId="26" fillId="0" borderId="136" xfId="0" applyFont="1" applyBorder="1" applyAlignment="1" applyProtection="1">
      <alignment/>
      <protection/>
    </xf>
    <xf numFmtId="0" fontId="24" fillId="0" borderId="0" xfId="0" applyFont="1" applyAlignment="1" applyProtection="1">
      <alignment/>
      <protection/>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34" fillId="0" borderId="0" xfId="53" applyFont="1" applyAlignment="1" applyProtection="1">
      <alignment horizontal="left" wrapText="1"/>
      <protection locked="0"/>
    </xf>
    <xf numFmtId="0" fontId="16" fillId="0" borderId="0" xfId="0" applyFont="1" applyBorder="1" applyAlignment="1">
      <alignment horizontal="left" vertical="top" wrapText="1"/>
    </xf>
    <xf numFmtId="0" fontId="16"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37" fillId="36" borderId="0" xfId="0" applyFont="1" applyFill="1" applyAlignment="1">
      <alignment horizontal="center" vertical="center" wrapText="1"/>
    </xf>
    <xf numFmtId="0" fontId="15" fillId="33" borderId="65" xfId="0" applyFont="1" applyFill="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0" fillId="0" borderId="0" xfId="0" applyAlignment="1" applyProtection="1">
      <alignment horizontal="left" vertical="center"/>
      <protection/>
    </xf>
    <xf numFmtId="0" fontId="50" fillId="36" borderId="137" xfId="0" applyFont="1" applyFill="1" applyBorder="1" applyAlignment="1" applyProtection="1">
      <alignment horizontal="center" vertical="center" textRotation="90"/>
      <protection/>
    </xf>
    <xf numFmtId="0" fontId="50" fillId="36" borderId="138" xfId="0" applyFont="1" applyFill="1" applyBorder="1" applyAlignment="1" applyProtection="1">
      <alignment horizontal="center" vertical="center" textRotation="90"/>
      <protection/>
    </xf>
    <xf numFmtId="0" fontId="19" fillId="0" borderId="139" xfId="0" applyFont="1" applyFill="1" applyBorder="1" applyAlignment="1" applyProtection="1">
      <alignment horizontal="center"/>
      <protection/>
    </xf>
    <xf numFmtId="0" fontId="23" fillId="0" borderId="139" xfId="0" applyFont="1" applyFill="1" applyBorder="1" applyAlignment="1" applyProtection="1">
      <alignment horizontal="center"/>
      <protection/>
    </xf>
    <xf numFmtId="0" fontId="40" fillId="0" borderId="77"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42" fillId="0" borderId="140" xfId="0" applyFont="1" applyFill="1" applyBorder="1" applyAlignment="1" applyProtection="1">
      <alignment horizontal="center"/>
      <protection/>
    </xf>
    <xf numFmtId="0" fontId="16" fillId="0" borderId="140" xfId="0" applyFont="1" applyFill="1" applyBorder="1" applyAlignment="1" applyProtection="1">
      <alignment horizontal="center"/>
      <protection/>
    </xf>
    <xf numFmtId="0" fontId="50" fillId="36" borderId="141" xfId="0" applyFont="1" applyFill="1" applyBorder="1" applyAlignment="1" applyProtection="1">
      <alignment horizontal="center" vertical="center" textRotation="90"/>
      <protection/>
    </xf>
    <xf numFmtId="0" fontId="16" fillId="0" borderId="79" xfId="0" applyFont="1" applyBorder="1" applyAlignment="1" applyProtection="1">
      <alignment horizontal="left" indent="1"/>
      <protection/>
    </xf>
    <xf numFmtId="0" fontId="0" fillId="0" borderId="80" xfId="0" applyBorder="1" applyAlignment="1" applyProtection="1">
      <alignment horizontal="left" indent="1"/>
      <protection/>
    </xf>
    <xf numFmtId="0" fontId="16" fillId="0" borderId="79" xfId="0" applyFont="1" applyFill="1" applyBorder="1" applyAlignment="1" applyProtection="1">
      <alignment horizontal="left" indent="1"/>
      <protection/>
    </xf>
    <xf numFmtId="0" fontId="47" fillId="36" borderId="142" xfId="0" applyFont="1" applyFill="1" applyBorder="1" applyAlignment="1" applyProtection="1">
      <alignment horizontal="center" vertical="center"/>
      <protection/>
    </xf>
    <xf numFmtId="0" fontId="46" fillId="36" borderId="140" xfId="0" applyFont="1" applyFill="1" applyBorder="1" applyAlignment="1" applyProtection="1">
      <alignment horizontal="center" vertical="center"/>
      <protection/>
    </xf>
    <xf numFmtId="0" fontId="42" fillId="0" borderId="143"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7" fillId="36" borderId="144" xfId="0" applyFont="1" applyFill="1" applyBorder="1" applyAlignment="1" applyProtection="1">
      <alignment horizontal="center" vertical="center"/>
      <protection/>
    </xf>
    <xf numFmtId="0" fontId="46" fillId="36" borderId="144" xfId="0" applyFont="1" applyFill="1" applyBorder="1" applyAlignment="1" applyProtection="1">
      <alignment horizontal="center" vertical="center"/>
      <protection/>
    </xf>
    <xf numFmtId="0" fontId="47" fillId="36" borderId="145" xfId="0" applyFont="1" applyFill="1" applyBorder="1" applyAlignment="1" applyProtection="1">
      <alignment horizontal="center" vertical="center"/>
      <protection/>
    </xf>
    <xf numFmtId="0" fontId="19" fillId="0" borderId="146" xfId="0" applyFont="1" applyFill="1" applyBorder="1" applyAlignment="1" applyProtection="1">
      <alignment horizontal="center"/>
      <protection/>
    </xf>
    <xf numFmtId="0" fontId="23" fillId="0" borderId="147" xfId="0" applyFont="1" applyFill="1" applyBorder="1" applyAlignment="1" applyProtection="1">
      <alignment horizontal="center"/>
      <protection/>
    </xf>
    <xf numFmtId="0" fontId="42" fillId="0" borderId="148" xfId="0" applyFont="1" applyFill="1" applyBorder="1" applyAlignment="1" applyProtection="1">
      <alignment horizontal="center" vertical="center" wrapText="1"/>
      <protection/>
    </xf>
    <xf numFmtId="0" fontId="42" fillId="0" borderId="149" xfId="0" applyFont="1" applyFill="1" applyBorder="1" applyAlignment="1" applyProtection="1">
      <alignment horizontal="center" vertical="center" wrapText="1"/>
      <protection/>
    </xf>
    <xf numFmtId="0" fontId="42"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horizontal="center" vertical="center" wrapText="1"/>
      <protection/>
    </xf>
    <xf numFmtId="0" fontId="16" fillId="0" borderId="76" xfId="0" applyFont="1" applyBorder="1" applyAlignment="1" applyProtection="1">
      <alignment horizontal="left" indent="1"/>
      <protection/>
    </xf>
    <xf numFmtId="0" fontId="0" fillId="0" borderId="78" xfId="0" applyBorder="1" applyAlignment="1" applyProtection="1">
      <alignment horizontal="left" indent="1"/>
      <protection/>
    </xf>
    <xf numFmtId="0" fontId="52" fillId="0" borderId="0" xfId="0" applyFont="1" applyAlignment="1" applyProtection="1">
      <alignment horizontal="right" vertical="center"/>
      <protection/>
    </xf>
    <xf numFmtId="0" fontId="17" fillId="0" borderId="0" xfId="0" applyFont="1" applyAlignment="1" applyProtection="1">
      <alignment horizontal="left" wrapText="1"/>
      <protection/>
    </xf>
    <xf numFmtId="171" fontId="21" fillId="0" borderId="0" xfId="0" applyNumberFormat="1" applyFont="1" applyAlignment="1" applyProtection="1">
      <alignment horizontal="left" wrapText="1"/>
      <protection/>
    </xf>
    <xf numFmtId="0" fontId="16" fillId="0" borderId="81" xfId="0" applyFont="1" applyBorder="1" applyAlignment="1" applyProtection="1">
      <alignment horizontal="left" indent="1"/>
      <protection/>
    </xf>
    <xf numFmtId="0" fontId="0" fillId="0" borderId="83" xfId="0" applyBorder="1" applyAlignment="1" applyProtection="1">
      <alignment horizontal="left" indent="1"/>
      <protection/>
    </xf>
    <xf numFmtId="0" fontId="21" fillId="0" borderId="0" xfId="0" applyFont="1" applyAlignment="1" applyProtection="1">
      <alignment horizontal="left" vertical="center" wrapText="1"/>
      <protection/>
    </xf>
    <xf numFmtId="0" fontId="5" fillId="0" borderId="150"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0" fillId="0" borderId="151" xfId="0" applyFont="1" applyBorder="1" applyAlignment="1" applyProtection="1">
      <alignment horizontal="center" vertical="center" wrapText="1"/>
      <protection locked="0"/>
    </xf>
    <xf numFmtId="0" fontId="0" fillId="0" borderId="119" xfId="0" applyFont="1" applyBorder="1" applyAlignment="1" applyProtection="1">
      <alignment horizontal="center" vertical="center" wrapText="1"/>
      <protection locked="0"/>
    </xf>
    <xf numFmtId="0" fontId="0" fillId="0" borderId="152"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4" fillId="39" borderId="150"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4" fillId="35" borderId="150"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0" fontId="23" fillId="0" borderId="0" xfId="0" applyNumberFormat="1"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left"/>
    </xf>
    <xf numFmtId="0" fontId="16" fillId="33" borderId="58"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29" fillId="38" borderId="0" xfId="0" applyFont="1" applyFill="1" applyAlignment="1" applyProtection="1">
      <alignment horizontal="center" vertical="center" wrapText="1"/>
      <protection locked="0"/>
    </xf>
    <xf numFmtId="0" fontId="0" fillId="0" borderId="0" xfId="0" applyAlignment="1">
      <alignment/>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57" xfId="0" applyFont="1" applyBorder="1" applyAlignment="1" applyProtection="1">
      <alignment horizontal="center" vertical="center"/>
      <protection/>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5" fillId="0" borderId="158"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5" fillId="0" borderId="159" xfId="0" applyFont="1" applyBorder="1" applyAlignment="1" applyProtection="1">
      <alignment horizontal="center" vertical="center" textRotation="45"/>
      <protection locked="0"/>
    </xf>
    <xf numFmtId="0" fontId="25" fillId="0" borderId="64" xfId="0" applyFont="1" applyBorder="1" applyAlignment="1" applyProtection="1">
      <alignment horizontal="center" vertical="center" textRotation="45"/>
      <protection locked="0"/>
    </xf>
    <xf numFmtId="0" fontId="22" fillId="0" borderId="160"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154" xfId="0" applyFont="1" applyBorder="1" applyAlignment="1" applyProtection="1">
      <alignment horizontal="center" vertical="center" textRotation="90" wrapText="1"/>
      <protection locked="0"/>
    </xf>
    <xf numFmtId="0" fontId="26" fillId="0" borderId="155" xfId="0" applyFont="1" applyBorder="1" applyAlignment="1" applyProtection="1">
      <alignment horizontal="center" vertical="center" textRotation="90" wrapText="1"/>
      <protection locked="0"/>
    </xf>
    <xf numFmtId="0" fontId="26" fillId="0" borderId="161" xfId="0" applyFont="1" applyBorder="1" applyAlignment="1" applyProtection="1">
      <alignment horizontal="center" vertical="center" textRotation="90" wrapText="1"/>
      <protection locked="0"/>
    </xf>
    <xf numFmtId="0" fontId="22" fillId="0" borderId="157" xfId="0" applyFont="1" applyBorder="1" applyAlignment="1" applyProtection="1">
      <alignment horizontal="center" vertical="center" wrapText="1"/>
      <protection locked="0"/>
    </xf>
    <xf numFmtId="0" fontId="22" fillId="0" borderId="161" xfId="0" applyFont="1" applyBorder="1" applyAlignment="1" applyProtection="1">
      <alignment horizontal="center" vertical="center" wrapText="1"/>
      <protection locked="0"/>
    </xf>
    <xf numFmtId="0" fontId="22" fillId="0" borderId="16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2"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46" fillId="36" borderId="163" xfId="0" applyFont="1" applyFill="1" applyBorder="1" applyAlignment="1" applyProtection="1">
      <alignment horizontal="center" vertical="center"/>
      <protection/>
    </xf>
    <xf numFmtId="0" fontId="46" fillId="36" borderId="164" xfId="0" applyFont="1" applyFill="1" applyBorder="1" applyAlignment="1" applyProtection="1">
      <alignment horizontal="center" vertical="center"/>
      <protection/>
    </xf>
    <xf numFmtId="0" fontId="46" fillId="36" borderId="165" xfId="0" applyFont="1" applyFill="1" applyBorder="1" applyAlignment="1" applyProtection="1">
      <alignment horizontal="center" vertical="center"/>
      <protection/>
    </xf>
    <xf numFmtId="0" fontId="46" fillId="36" borderId="166" xfId="0" applyFont="1" applyFill="1" applyBorder="1" applyAlignment="1" applyProtection="1">
      <alignment horizontal="center" vertical="center"/>
      <protection/>
    </xf>
    <xf numFmtId="0" fontId="16" fillId="0" borderId="86" xfId="0" applyFont="1" applyBorder="1" applyAlignment="1" applyProtection="1">
      <alignment horizontal="center" vertical="center" textRotation="90" wrapText="1"/>
      <protection/>
    </xf>
    <xf numFmtId="0" fontId="16" fillId="0" borderId="93" xfId="0" applyFont="1" applyBorder="1" applyAlignment="1" applyProtection="1">
      <alignment horizontal="center" vertical="center" textRotation="90" wrapText="1"/>
      <protection/>
    </xf>
    <xf numFmtId="0" fontId="16" fillId="0" borderId="153" xfId="0" applyFont="1" applyBorder="1" applyAlignment="1" applyProtection="1">
      <alignment horizontal="center" vertical="center" textRotation="90" wrapText="1"/>
      <protection/>
    </xf>
    <xf numFmtId="0" fontId="16" fillId="0" borderId="56"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65" xfId="0" applyFont="1" applyBorder="1" applyAlignment="1" applyProtection="1">
      <alignment horizontal="center" vertical="center" textRotation="90" wrapText="1"/>
      <protection/>
    </xf>
    <xf numFmtId="0" fontId="41" fillId="0" borderId="167" xfId="0" applyFont="1" applyBorder="1" applyAlignment="1" applyProtection="1">
      <alignment horizontal="center" vertical="center" textRotation="90" wrapText="1"/>
      <protection/>
    </xf>
    <xf numFmtId="0" fontId="41" fillId="0" borderId="168" xfId="0" applyFont="1" applyBorder="1" applyAlignment="1" applyProtection="1">
      <alignment horizontal="center" vertical="center" textRotation="90" wrapText="1"/>
      <protection/>
    </xf>
    <xf numFmtId="0" fontId="16" fillId="0" borderId="90"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87"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16" fillId="0" borderId="169" xfId="0" applyFont="1" applyBorder="1" applyAlignment="1" applyProtection="1">
      <alignment horizontal="center" vertical="center" textRotation="90" wrapText="1"/>
      <protection/>
    </xf>
    <xf numFmtId="0" fontId="16" fillId="0" borderId="170" xfId="0" applyFont="1" applyBorder="1" applyAlignment="1" applyProtection="1">
      <alignment horizontal="center" vertical="center" textRotation="90" wrapText="1"/>
      <protection/>
    </xf>
    <xf numFmtId="0" fontId="16" fillId="0" borderId="171" xfId="0" applyFont="1" applyBorder="1" applyAlignment="1" applyProtection="1">
      <alignment horizontal="center" vertical="center" textRotation="90" wrapText="1"/>
      <protection/>
    </xf>
    <xf numFmtId="0" fontId="16" fillId="0" borderId="172" xfId="0" applyFont="1" applyBorder="1" applyAlignment="1" applyProtection="1">
      <alignment horizontal="center" vertical="center" textRotation="90" wrapText="1"/>
      <protection/>
    </xf>
    <xf numFmtId="0" fontId="41" fillId="0" borderId="173" xfId="0" applyFont="1" applyBorder="1" applyAlignment="1" applyProtection="1">
      <alignment horizontal="center" vertical="center" textRotation="90" wrapText="1"/>
      <protection/>
    </xf>
    <xf numFmtId="0" fontId="41" fillId="0" borderId="174" xfId="0" applyFont="1" applyBorder="1" applyAlignment="1" applyProtection="1">
      <alignment horizontal="center" vertical="center" textRotation="90" wrapText="1"/>
      <protection/>
    </xf>
    <xf numFmtId="0" fontId="39" fillId="0" borderId="57" xfId="0" applyFont="1" applyBorder="1" applyAlignment="1" applyProtection="1">
      <alignment horizontal="center" vertical="center"/>
      <protection/>
    </xf>
    <xf numFmtId="0" fontId="19" fillId="0" borderId="99"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16" fillId="0" borderId="88" xfId="0" applyFont="1" applyBorder="1" applyAlignment="1" applyProtection="1">
      <alignment horizontal="center" vertical="center" textRotation="90" wrapText="1"/>
      <protection/>
    </xf>
    <xf numFmtId="0" fontId="16" fillId="0" borderId="175" xfId="0" applyFont="1" applyBorder="1" applyAlignment="1" applyProtection="1">
      <alignment horizontal="center" vertical="center" textRotation="90" wrapText="1"/>
      <protection/>
    </xf>
    <xf numFmtId="0" fontId="16" fillId="0" borderId="92" xfId="0" applyFont="1" applyBorder="1" applyAlignment="1" applyProtection="1">
      <alignment horizontal="center" vertical="center" textRotation="90" wrapText="1"/>
      <protection/>
    </xf>
    <xf numFmtId="0" fontId="41" fillId="0" borderId="176" xfId="0" applyFont="1" applyBorder="1" applyAlignment="1" applyProtection="1">
      <alignment horizontal="center" vertical="center" textRotation="90" wrapText="1"/>
      <protection/>
    </xf>
    <xf numFmtId="0" fontId="16" fillId="0" borderId="89" xfId="0" applyFont="1" applyBorder="1" applyAlignment="1" applyProtection="1">
      <alignment horizontal="center" vertical="center" textRotation="90" wrapText="1"/>
      <protection/>
    </xf>
    <xf numFmtId="0" fontId="19" fillId="0" borderId="99" xfId="0" applyFont="1" applyBorder="1" applyAlignment="1" applyProtection="1">
      <alignment horizontal="center" vertical="center" wrapText="1"/>
      <protection/>
    </xf>
    <xf numFmtId="0" fontId="19" fillId="0" borderId="99" xfId="0" applyFont="1" applyBorder="1" applyAlignment="1" applyProtection="1">
      <alignment horizontal="center" vertical="center"/>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16" fillId="0" borderId="0" xfId="0" applyFont="1" applyAlignment="1" applyProtection="1">
      <alignment horizontal="right" wrapText="1"/>
      <protection/>
    </xf>
    <xf numFmtId="0" fontId="14" fillId="0" borderId="180" xfId="0" applyFont="1" applyBorder="1" applyAlignment="1" applyProtection="1">
      <alignment horizontal="center" vertical="center" wrapText="1"/>
      <protection/>
    </xf>
    <xf numFmtId="0" fontId="14" fillId="0" borderId="181" xfId="0" applyFont="1" applyBorder="1" applyAlignment="1" applyProtection="1">
      <alignment horizontal="center" vertical="center" wrapText="1"/>
      <protection/>
    </xf>
    <xf numFmtId="0" fontId="14" fillId="0" borderId="182" xfId="0" applyFont="1" applyBorder="1" applyAlignment="1" applyProtection="1">
      <alignment horizontal="center" vertical="center" wrapText="1"/>
      <protection/>
    </xf>
    <xf numFmtId="0" fontId="14" fillId="0" borderId="80" xfId="0" applyFont="1" applyBorder="1" applyAlignment="1" applyProtection="1">
      <alignment horizontal="center" vertical="center" wrapText="1"/>
      <protection/>
    </xf>
    <xf numFmtId="0" fontId="24" fillId="0" borderId="183" xfId="0" applyFont="1" applyBorder="1" applyAlignment="1" applyProtection="1">
      <alignment horizontal="center" vertical="center" wrapText="1"/>
      <protection/>
    </xf>
    <xf numFmtId="0" fontId="24" fillId="0" borderId="83"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ill>
        <patternFill>
          <bgColor indexed="10"/>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0</xdr:rowOff>
    </xdr:from>
    <xdr:to>
      <xdr:col>24</xdr:col>
      <xdr:colOff>38100</xdr:colOff>
      <xdr:row>5</xdr:row>
      <xdr:rowOff>304800</xdr:rowOff>
    </xdr:to>
    <xdr:sp>
      <xdr:nvSpPr>
        <xdr:cNvPr id="1" name="Text Box 2"/>
        <xdr:cNvSpPr txBox="1">
          <a:spLocks noChangeArrowheads="1"/>
        </xdr:cNvSpPr>
      </xdr:nvSpPr>
      <xdr:spPr>
        <a:xfrm>
          <a:off x="12639675" y="323850"/>
          <a:ext cx="3086100" cy="790575"/>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762000</xdr:colOff>
      <xdr:row>5</xdr:row>
      <xdr:rowOff>209550</xdr:rowOff>
    </xdr:from>
    <xdr:to>
      <xdr:col>20</xdr:col>
      <xdr:colOff>47625</xdr:colOff>
      <xdr:row>19</xdr:row>
      <xdr:rowOff>238125</xdr:rowOff>
    </xdr:to>
    <xdr:sp>
      <xdr:nvSpPr>
        <xdr:cNvPr id="2" name="Text Box 4"/>
        <xdr:cNvSpPr txBox="1">
          <a:spLocks noChangeArrowheads="1"/>
        </xdr:cNvSpPr>
      </xdr:nvSpPr>
      <xdr:spPr>
        <a:xfrm>
          <a:off x="8162925" y="1019175"/>
          <a:ext cx="5133975" cy="43053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38100</xdr:rowOff>
    </xdr:from>
    <xdr:to>
      <xdr:col>24</xdr:col>
      <xdr:colOff>0</xdr:colOff>
      <xdr:row>20</xdr:row>
      <xdr:rowOff>114300</xdr:rowOff>
    </xdr:to>
    <xdr:sp>
      <xdr:nvSpPr>
        <xdr:cNvPr id="3" name="Text Box 11"/>
        <xdr:cNvSpPr txBox="1">
          <a:spLocks noChangeArrowheads="1"/>
        </xdr:cNvSpPr>
      </xdr:nvSpPr>
      <xdr:spPr>
        <a:xfrm>
          <a:off x="12592050" y="4924425"/>
          <a:ext cx="3095625" cy="6286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723900</xdr:colOff>
      <xdr:row>21</xdr:row>
      <xdr:rowOff>0</xdr:rowOff>
    </xdr:from>
    <xdr:to>
      <xdr:col>20</xdr:col>
      <xdr:colOff>0</xdr:colOff>
      <xdr:row>30</xdr:row>
      <xdr:rowOff>142875</xdr:rowOff>
    </xdr:to>
    <xdr:sp>
      <xdr:nvSpPr>
        <xdr:cNvPr id="4" name="Text Box 12"/>
        <xdr:cNvSpPr txBox="1">
          <a:spLocks noChangeArrowheads="1"/>
        </xdr:cNvSpPr>
      </xdr:nvSpPr>
      <xdr:spPr>
        <a:xfrm>
          <a:off x="8124825" y="5638800"/>
          <a:ext cx="5124450" cy="2447925"/>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1400175</xdr:colOff>
      <xdr:row>2</xdr:row>
      <xdr:rowOff>38100</xdr:rowOff>
    </xdr:from>
    <xdr:to>
      <xdr:col>5</xdr:col>
      <xdr:colOff>66675</xdr:colOff>
      <xdr:row>5</xdr:row>
      <xdr:rowOff>95250</xdr:rowOff>
    </xdr:to>
    <xdr:sp>
      <xdr:nvSpPr>
        <xdr:cNvPr id="1" name="Text Box 2"/>
        <xdr:cNvSpPr txBox="1">
          <a:spLocks noChangeArrowheads="1"/>
        </xdr:cNvSpPr>
      </xdr:nvSpPr>
      <xdr:spPr>
        <a:xfrm>
          <a:off x="4010025" y="361950"/>
          <a:ext cx="3105150" cy="542925"/>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3</xdr:col>
      <xdr:colOff>2038350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628650</xdr:colOff>
      <xdr:row>7</xdr:row>
      <xdr:rowOff>171450</xdr:rowOff>
    </xdr:from>
    <xdr:to>
      <xdr:col>11</xdr:col>
      <xdr:colOff>400050</xdr:colOff>
      <xdr:row>8</xdr:row>
      <xdr:rowOff>323850</xdr:rowOff>
    </xdr:to>
    <xdr:sp>
      <xdr:nvSpPr>
        <xdr:cNvPr id="3" name="Text Box 5"/>
        <xdr:cNvSpPr txBox="1">
          <a:spLocks noChangeArrowheads="1"/>
        </xdr:cNvSpPr>
      </xdr:nvSpPr>
      <xdr:spPr>
        <a:xfrm>
          <a:off x="8877300" y="1962150"/>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19</xdr:col>
      <xdr:colOff>1447800</xdr:colOff>
      <xdr:row>7</xdr:row>
      <xdr:rowOff>323850</xdr:rowOff>
    </xdr:from>
    <xdr:to>
      <xdr:col>21</xdr:col>
      <xdr:colOff>781050</xdr:colOff>
      <xdr:row>9</xdr:row>
      <xdr:rowOff>0</xdr:rowOff>
    </xdr:to>
    <xdr:sp>
      <xdr:nvSpPr>
        <xdr:cNvPr id="4" name="Text Box 6"/>
        <xdr:cNvSpPr txBox="1">
          <a:spLocks noChangeArrowheads="1"/>
        </xdr:cNvSpPr>
      </xdr:nvSpPr>
      <xdr:spPr>
        <a:xfrm>
          <a:off x="17811750" y="211455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142875</xdr:rowOff>
    </xdr:from>
    <xdr:to>
      <xdr:col>8</xdr:col>
      <xdr:colOff>0</xdr:colOff>
      <xdr:row>38</xdr:row>
      <xdr:rowOff>28575</xdr:rowOff>
    </xdr:to>
    <xdr:sp macro="[0]!Eight">
      <xdr:nvSpPr>
        <xdr:cNvPr id="1" name="Text Box 32"/>
        <xdr:cNvSpPr txBox="1">
          <a:spLocks noChangeArrowheads="1"/>
        </xdr:cNvSpPr>
      </xdr:nvSpPr>
      <xdr:spPr>
        <a:xfrm>
          <a:off x="3495675" y="608647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12</xdr:col>
      <xdr:colOff>0</xdr:colOff>
      <xdr:row>33</xdr:row>
      <xdr:rowOff>142875</xdr:rowOff>
    </xdr:from>
    <xdr:to>
      <xdr:col>12</xdr:col>
      <xdr:colOff>0</xdr:colOff>
      <xdr:row>38</xdr:row>
      <xdr:rowOff>28575</xdr:rowOff>
    </xdr:to>
    <xdr:sp macro="[0]!twentyfour">
      <xdr:nvSpPr>
        <xdr:cNvPr id="2" name="Text Box 33"/>
        <xdr:cNvSpPr txBox="1">
          <a:spLocks noChangeArrowheads="1"/>
        </xdr:cNvSpPr>
      </xdr:nvSpPr>
      <xdr:spPr>
        <a:xfrm>
          <a:off x="5019675" y="608647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8</xdr:col>
      <xdr:colOff>0</xdr:colOff>
      <xdr:row>33</xdr:row>
      <xdr:rowOff>142875</xdr:rowOff>
    </xdr:from>
    <xdr:to>
      <xdr:col>8</xdr:col>
      <xdr:colOff>0</xdr:colOff>
      <xdr:row>38</xdr:row>
      <xdr:rowOff>28575</xdr:rowOff>
    </xdr:to>
    <xdr:sp macro="[0]!sixteen">
      <xdr:nvSpPr>
        <xdr:cNvPr id="3" name="Text Box 34"/>
        <xdr:cNvSpPr txBox="1">
          <a:spLocks noChangeArrowheads="1"/>
        </xdr:cNvSpPr>
      </xdr:nvSpPr>
      <xdr:spPr>
        <a:xfrm>
          <a:off x="3495675" y="608647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21</xdr:col>
      <xdr:colOff>0</xdr:colOff>
      <xdr:row>10</xdr:row>
      <xdr:rowOff>142875</xdr:rowOff>
    </xdr:from>
    <xdr:to>
      <xdr:col>21</xdr:col>
      <xdr:colOff>0</xdr:colOff>
      <xdr:row>23</xdr:row>
      <xdr:rowOff>66675</xdr:rowOff>
    </xdr:to>
    <xdr:sp>
      <xdr:nvSpPr>
        <xdr:cNvPr id="4" name="WordArt 42"/>
        <xdr:cNvSpPr>
          <a:spLocks/>
        </xdr:cNvSpPr>
      </xdr:nvSpPr>
      <xdr:spPr>
        <a:xfrm>
          <a:off x="8448675" y="2324100"/>
          <a:ext cx="0" cy="20002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0</xdr:colOff>
      <xdr:row>33</xdr:row>
      <xdr:rowOff>57150</xdr:rowOff>
    </xdr:from>
    <xdr:to>
      <xdr:col>6</xdr:col>
      <xdr:colOff>133350</xdr:colOff>
      <xdr:row>36</xdr:row>
      <xdr:rowOff>0</xdr:rowOff>
    </xdr:to>
    <xdr:pic>
      <xdr:nvPicPr>
        <xdr:cNvPr id="5" name="Picture 46" descr="GR_SH_UKA_RGB_1280"/>
        <xdr:cNvPicPr preferRelativeResize="1">
          <a:picLocks noChangeAspect="1"/>
        </xdr:cNvPicPr>
      </xdr:nvPicPr>
      <xdr:blipFill>
        <a:blip r:embed="rId1"/>
        <a:stretch>
          <a:fillRect/>
        </a:stretch>
      </xdr:blipFill>
      <xdr:spPr>
        <a:xfrm>
          <a:off x="495300" y="6000750"/>
          <a:ext cx="2371725" cy="428625"/>
        </a:xfrm>
        <a:prstGeom prst="rect">
          <a:avLst/>
        </a:prstGeom>
        <a:noFill/>
        <a:ln w="9525" cmpd="sng">
          <a:noFill/>
        </a:ln>
      </xdr:spPr>
    </xdr:pic>
    <xdr:clientData/>
  </xdr:twoCellAnchor>
  <xdr:twoCellAnchor>
    <xdr:from>
      <xdr:col>13</xdr:col>
      <xdr:colOff>342900</xdr:colOff>
      <xdr:row>33</xdr:row>
      <xdr:rowOff>38100</xdr:rowOff>
    </xdr:from>
    <xdr:to>
      <xdr:col>21</xdr:col>
      <xdr:colOff>0</xdr:colOff>
      <xdr:row>35</xdr:row>
      <xdr:rowOff>142875</xdr:rowOff>
    </xdr:to>
    <xdr:pic>
      <xdr:nvPicPr>
        <xdr:cNvPr id="6" name="Picture 47" descr="Eve EA R"/>
        <xdr:cNvPicPr preferRelativeResize="1">
          <a:picLocks noChangeAspect="1"/>
        </xdr:cNvPicPr>
      </xdr:nvPicPr>
      <xdr:blipFill>
        <a:blip r:embed="rId2"/>
        <a:stretch>
          <a:fillRect/>
        </a:stretch>
      </xdr:blipFill>
      <xdr:spPr>
        <a:xfrm>
          <a:off x="5743575" y="5981700"/>
          <a:ext cx="2705100" cy="428625"/>
        </a:xfrm>
        <a:prstGeom prst="rect">
          <a:avLst/>
        </a:prstGeom>
        <a:noFill/>
        <a:ln w="9525" cmpd="sng">
          <a:noFill/>
        </a:ln>
      </xdr:spPr>
    </xdr:pic>
    <xdr:clientData/>
  </xdr:twoCellAnchor>
  <xdr:twoCellAnchor>
    <xdr:from>
      <xdr:col>21</xdr:col>
      <xdr:colOff>0</xdr:colOff>
      <xdr:row>33</xdr:row>
      <xdr:rowOff>28575</xdr:rowOff>
    </xdr:from>
    <xdr:to>
      <xdr:col>21</xdr:col>
      <xdr:colOff>0</xdr:colOff>
      <xdr:row>35</xdr:row>
      <xdr:rowOff>133350</xdr:rowOff>
    </xdr:to>
    <xdr:pic>
      <xdr:nvPicPr>
        <xdr:cNvPr id="7" name="Picture 48" descr="Eve EA R"/>
        <xdr:cNvPicPr preferRelativeResize="1">
          <a:picLocks noChangeAspect="1"/>
        </xdr:cNvPicPr>
      </xdr:nvPicPr>
      <xdr:blipFill>
        <a:blip r:embed="rId2"/>
        <a:stretch>
          <a:fillRect/>
        </a:stretch>
      </xdr:blipFill>
      <xdr:spPr>
        <a:xfrm>
          <a:off x="8448675" y="5972175"/>
          <a:ext cx="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33</xdr:row>
      <xdr:rowOff>0</xdr:rowOff>
    </xdr:from>
    <xdr:to>
      <xdr:col>14</xdr:col>
      <xdr:colOff>66675</xdr:colOff>
      <xdr:row>34</xdr:row>
      <xdr:rowOff>0</xdr:rowOff>
    </xdr:to>
    <xdr:pic>
      <xdr:nvPicPr>
        <xdr:cNvPr id="1" name="Picture 4" descr="GR_SH_UKA_RGB"/>
        <xdr:cNvPicPr preferRelativeResize="1">
          <a:picLocks noChangeAspect="1"/>
        </xdr:cNvPicPr>
      </xdr:nvPicPr>
      <xdr:blipFill>
        <a:blip r:embed="rId1"/>
        <a:stretch>
          <a:fillRect/>
        </a:stretch>
      </xdr:blipFill>
      <xdr:spPr>
        <a:xfrm>
          <a:off x="904875" y="11944350"/>
          <a:ext cx="2819400" cy="504825"/>
        </a:xfrm>
        <a:prstGeom prst="rect">
          <a:avLst/>
        </a:prstGeom>
        <a:noFill/>
        <a:ln w="9525" cmpd="sng">
          <a:noFill/>
        </a:ln>
      </xdr:spPr>
    </xdr:pic>
    <xdr:clientData/>
  </xdr:twoCellAnchor>
  <xdr:twoCellAnchor>
    <xdr:from>
      <xdr:col>16</xdr:col>
      <xdr:colOff>609600</xdr:colOff>
      <xdr:row>32</xdr:row>
      <xdr:rowOff>247650</xdr:rowOff>
    </xdr:from>
    <xdr:to>
      <xdr:col>19</xdr:col>
      <xdr:colOff>9525</xdr:colOff>
      <xdr:row>34</xdr:row>
      <xdr:rowOff>0</xdr:rowOff>
    </xdr:to>
    <xdr:pic>
      <xdr:nvPicPr>
        <xdr:cNvPr id="2" name="Picture 5" descr="Eve EA R"/>
        <xdr:cNvPicPr preferRelativeResize="1">
          <a:picLocks noChangeAspect="1"/>
        </xdr:cNvPicPr>
      </xdr:nvPicPr>
      <xdr:blipFill>
        <a:blip r:embed="rId2"/>
        <a:stretch>
          <a:fillRect/>
        </a:stretch>
      </xdr:blipFill>
      <xdr:spPr>
        <a:xfrm>
          <a:off x="5200650" y="11934825"/>
          <a:ext cx="324802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28</xdr:row>
      <xdr:rowOff>9525</xdr:rowOff>
    </xdr:from>
    <xdr:to>
      <xdr:col>16</xdr:col>
      <xdr:colOff>0</xdr:colOff>
      <xdr:row>29</xdr:row>
      <xdr:rowOff>0</xdr:rowOff>
    </xdr:to>
    <xdr:pic>
      <xdr:nvPicPr>
        <xdr:cNvPr id="1" name="Picture 1" descr="Eve EA R"/>
        <xdr:cNvPicPr preferRelativeResize="1">
          <a:picLocks noChangeAspect="1"/>
        </xdr:cNvPicPr>
      </xdr:nvPicPr>
      <xdr:blipFill>
        <a:blip r:embed="rId1"/>
        <a:stretch>
          <a:fillRect/>
        </a:stretch>
      </xdr:blipFill>
      <xdr:spPr>
        <a:xfrm>
          <a:off x="6457950" y="7115175"/>
          <a:ext cx="3143250" cy="495300"/>
        </a:xfrm>
        <a:prstGeom prst="rect">
          <a:avLst/>
        </a:prstGeom>
        <a:noFill/>
        <a:ln w="9525" cmpd="sng">
          <a:noFill/>
        </a:ln>
      </xdr:spPr>
    </xdr:pic>
    <xdr:clientData/>
  </xdr:twoCellAnchor>
  <xdr:twoCellAnchor>
    <xdr:from>
      <xdr:col>0</xdr:col>
      <xdr:colOff>9525</xdr:colOff>
      <xdr:row>28</xdr:row>
      <xdr:rowOff>0</xdr:rowOff>
    </xdr:from>
    <xdr:to>
      <xdr:col>3</xdr:col>
      <xdr:colOff>152400</xdr:colOff>
      <xdr:row>29</xdr:row>
      <xdr:rowOff>0</xdr:rowOff>
    </xdr:to>
    <xdr:pic>
      <xdr:nvPicPr>
        <xdr:cNvPr id="2" name="Picture 2" descr="GR_SH_UKA_RGB_1280"/>
        <xdr:cNvPicPr preferRelativeResize="1">
          <a:picLocks noChangeAspect="1"/>
        </xdr:cNvPicPr>
      </xdr:nvPicPr>
      <xdr:blipFill>
        <a:blip r:embed="rId2"/>
        <a:stretch>
          <a:fillRect/>
        </a:stretch>
      </xdr:blipFill>
      <xdr:spPr>
        <a:xfrm>
          <a:off x="9525" y="7105650"/>
          <a:ext cx="2838450" cy="504825"/>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3" name="Picture 3" descr="Eve EA R"/>
        <xdr:cNvPicPr preferRelativeResize="1">
          <a:picLocks noChangeAspect="1"/>
        </xdr:cNvPicPr>
      </xdr:nvPicPr>
      <xdr:blipFill>
        <a:blip r:embed="rId1"/>
        <a:stretch>
          <a:fillRect/>
        </a:stretch>
      </xdr:blipFill>
      <xdr:spPr>
        <a:xfrm>
          <a:off x="6457950" y="14716125"/>
          <a:ext cx="3143250" cy="495300"/>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4" name="Picture 4" descr="GR_SH_UKA_RGB_1280"/>
        <xdr:cNvPicPr preferRelativeResize="1">
          <a:picLocks noChangeAspect="1"/>
        </xdr:cNvPicPr>
      </xdr:nvPicPr>
      <xdr:blipFill>
        <a:blip r:embed="rId2"/>
        <a:stretch>
          <a:fillRect/>
        </a:stretch>
      </xdr:blipFill>
      <xdr:spPr>
        <a:xfrm>
          <a:off x="9525" y="14706600"/>
          <a:ext cx="2838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B6" sqref="B6:I6"/>
    </sheetView>
  </sheetViews>
  <sheetFormatPr defaultColWidth="9.140625" defaultRowHeight="12.75"/>
  <cols>
    <col min="1" max="1" width="9.140625" style="115" customWidth="1"/>
    <col min="2" max="2" width="20.140625" style="115" customWidth="1"/>
    <col min="3" max="9" width="9.140625" style="115" customWidth="1"/>
    <col min="10" max="10" width="13.28125" style="115" customWidth="1"/>
    <col min="11" max="11" width="4.421875" style="115" customWidth="1"/>
    <col min="12" max="12" width="14.57421875" style="115" customWidth="1"/>
    <col min="13" max="16384" width="9.140625" style="115" customWidth="1"/>
  </cols>
  <sheetData>
    <row r="1" ht="12.75">
      <c r="K1" s="147"/>
    </row>
    <row r="2" ht="12.75">
      <c r="K2" s="147"/>
    </row>
    <row r="3" ht="12.75">
      <c r="K3" s="147"/>
    </row>
    <row r="4" ht="12.75">
      <c r="K4" s="147"/>
    </row>
    <row r="5" ht="12.75">
      <c r="K5" s="147"/>
    </row>
    <row r="6" spans="2:11" ht="36" customHeight="1">
      <c r="B6" s="367" t="s">
        <v>146</v>
      </c>
      <c r="C6" s="367"/>
      <c r="D6" s="367"/>
      <c r="E6" s="367"/>
      <c r="F6" s="367"/>
      <c r="G6" s="367"/>
      <c r="H6" s="367"/>
      <c r="I6" s="367"/>
      <c r="K6" s="147"/>
    </row>
    <row r="7" spans="2:11" ht="30" customHeight="1">
      <c r="B7" s="378" t="s">
        <v>151</v>
      </c>
      <c r="C7" s="378"/>
      <c r="D7" s="378"/>
      <c r="K7" s="147"/>
    </row>
    <row r="8" spans="2:11" ht="47.25" customHeight="1">
      <c r="B8" s="368" t="s">
        <v>110</v>
      </c>
      <c r="C8" s="368"/>
      <c r="D8" s="368"/>
      <c r="E8" s="368"/>
      <c r="F8" s="368"/>
      <c r="G8" s="368"/>
      <c r="H8" s="368"/>
      <c r="I8" s="368"/>
      <c r="K8" s="147"/>
    </row>
    <row r="9" spans="2:11" ht="30" customHeight="1">
      <c r="B9" s="368" t="s">
        <v>111</v>
      </c>
      <c r="C9" s="368"/>
      <c r="D9" s="368"/>
      <c r="E9" s="368"/>
      <c r="F9" s="368"/>
      <c r="G9" s="368"/>
      <c r="H9" s="368"/>
      <c r="I9" s="368"/>
      <c r="K9" s="147"/>
    </row>
    <row r="10" ht="12.75">
      <c r="K10" s="147"/>
    </row>
    <row r="11" spans="2:11" ht="31.5" customHeight="1">
      <c r="B11" s="376" t="s">
        <v>109</v>
      </c>
      <c r="C11" s="376"/>
      <c r="D11" s="376"/>
      <c r="E11" s="145"/>
      <c r="F11" s="145"/>
      <c r="G11" s="145"/>
      <c r="H11" s="145"/>
      <c r="I11" s="145"/>
      <c r="J11" s="145"/>
      <c r="K11" s="147"/>
    </row>
    <row r="12" spans="2:11" ht="9.75" customHeight="1">
      <c r="B12" s="145"/>
      <c r="C12" s="145"/>
      <c r="D12" s="145"/>
      <c r="E12" s="145"/>
      <c r="F12" s="145"/>
      <c r="G12" s="145"/>
      <c r="H12" s="145"/>
      <c r="I12" s="145"/>
      <c r="J12" s="145"/>
      <c r="K12" s="147"/>
    </row>
    <row r="13" spans="2:11" ht="15.75" customHeight="1">
      <c r="B13" s="377" t="s">
        <v>112</v>
      </c>
      <c r="C13" s="377"/>
      <c r="D13" s="377"/>
      <c r="E13" s="111"/>
      <c r="F13" s="157"/>
      <c r="G13" s="157"/>
      <c r="H13" s="157"/>
      <c r="I13" s="157"/>
      <c r="J13" s="145"/>
      <c r="K13" s="147"/>
    </row>
    <row r="14" spans="2:11" ht="41.25" customHeight="1">
      <c r="B14" s="370" t="s">
        <v>127</v>
      </c>
      <c r="C14" s="370"/>
      <c r="D14" s="370"/>
      <c r="E14" s="370"/>
      <c r="F14" s="370"/>
      <c r="G14" s="370"/>
      <c r="H14" s="370"/>
      <c r="I14" s="370"/>
      <c r="J14" s="145"/>
      <c r="K14" s="147"/>
    </row>
    <row r="15" spans="2:11" ht="9.75" customHeight="1">
      <c r="B15" s="157"/>
      <c r="C15" s="158"/>
      <c r="D15" s="158"/>
      <c r="E15" s="158"/>
      <c r="F15" s="158"/>
      <c r="G15" s="158"/>
      <c r="H15" s="158"/>
      <c r="I15" s="158"/>
      <c r="J15" s="145"/>
      <c r="K15" s="147"/>
    </row>
    <row r="16" spans="2:11" ht="15.75">
      <c r="B16" s="369" t="s">
        <v>113</v>
      </c>
      <c r="C16" s="369"/>
      <c r="D16" s="369"/>
      <c r="E16" s="369"/>
      <c r="F16" s="145"/>
      <c r="G16" s="145"/>
      <c r="H16" s="145"/>
      <c r="I16" s="145"/>
      <c r="J16" s="145"/>
      <c r="K16" s="147"/>
    </row>
    <row r="17" spans="2:11" ht="31.5" customHeight="1">
      <c r="B17" s="370" t="s">
        <v>123</v>
      </c>
      <c r="C17" s="370"/>
      <c r="D17" s="370"/>
      <c r="E17" s="370"/>
      <c r="F17" s="370"/>
      <c r="G17" s="370"/>
      <c r="H17" s="370"/>
      <c r="I17" s="370"/>
      <c r="J17" s="145"/>
      <c r="K17" s="147"/>
    </row>
    <row r="18" spans="2:11" ht="9.75" customHeight="1">
      <c r="B18" s="158"/>
      <c r="C18" s="151"/>
      <c r="D18" s="151"/>
      <c r="E18" s="151"/>
      <c r="F18" s="151"/>
      <c r="G18" s="151"/>
      <c r="H18" s="151"/>
      <c r="I18" s="151"/>
      <c r="J18" s="145"/>
      <c r="K18" s="147"/>
    </row>
    <row r="19" spans="2:11" ht="15.75">
      <c r="B19" s="369" t="s">
        <v>0</v>
      </c>
      <c r="C19" s="369"/>
      <c r="D19" s="369"/>
      <c r="E19" s="369"/>
      <c r="F19" s="145"/>
      <c r="G19" s="145"/>
      <c r="H19" s="145"/>
      <c r="I19" s="145"/>
      <c r="J19" s="145"/>
      <c r="K19" s="147"/>
    </row>
    <row r="20" spans="2:11" ht="27.75" customHeight="1">
      <c r="B20" s="371" t="s">
        <v>124</v>
      </c>
      <c r="C20" s="373"/>
      <c r="D20" s="373"/>
      <c r="E20" s="373"/>
      <c r="F20" s="373"/>
      <c r="G20" s="373"/>
      <c r="H20" s="373"/>
      <c r="I20" s="373"/>
      <c r="J20" s="145"/>
      <c r="K20" s="147"/>
    </row>
    <row r="21" spans="2:11" ht="15.75">
      <c r="B21" s="369" t="s">
        <v>22</v>
      </c>
      <c r="C21" s="369"/>
      <c r="D21" s="369"/>
      <c r="E21" s="369"/>
      <c r="F21" s="145"/>
      <c r="G21" s="145"/>
      <c r="H21" s="145"/>
      <c r="I21" s="145"/>
      <c r="J21" s="145"/>
      <c r="K21" s="147"/>
    </row>
    <row r="22" spans="2:11" ht="25.5" customHeight="1">
      <c r="B22" s="371" t="s">
        <v>125</v>
      </c>
      <c r="C22" s="373"/>
      <c r="D22" s="373"/>
      <c r="E22" s="373"/>
      <c r="F22" s="373"/>
      <c r="G22" s="373"/>
      <c r="H22" s="373"/>
      <c r="I22" s="373"/>
      <c r="J22" s="145"/>
      <c r="K22" s="147"/>
    </row>
    <row r="23" spans="2:11" ht="9.75" customHeight="1">
      <c r="B23" s="146"/>
      <c r="C23" s="159"/>
      <c r="D23" s="159"/>
      <c r="E23" s="159"/>
      <c r="F23" s="159"/>
      <c r="G23" s="159"/>
      <c r="H23" s="159"/>
      <c r="I23" s="159"/>
      <c r="J23" s="145"/>
      <c r="K23" s="147"/>
    </row>
    <row r="24" spans="2:11" ht="15.75">
      <c r="B24" s="369" t="s">
        <v>114</v>
      </c>
      <c r="C24" s="369"/>
      <c r="D24" s="369"/>
      <c r="E24" s="369"/>
      <c r="F24" s="145"/>
      <c r="G24" s="145"/>
      <c r="H24" s="145"/>
      <c r="I24" s="145"/>
      <c r="J24" s="145"/>
      <c r="K24" s="147"/>
    </row>
    <row r="25" spans="2:11" ht="51" customHeight="1">
      <c r="B25" s="374" t="s">
        <v>137</v>
      </c>
      <c r="C25" s="375"/>
      <c r="D25" s="375"/>
      <c r="E25" s="375"/>
      <c r="F25" s="375"/>
      <c r="G25" s="375"/>
      <c r="H25" s="375"/>
      <c r="I25" s="375"/>
      <c r="J25" s="145"/>
      <c r="K25" s="147"/>
    </row>
    <row r="26" spans="2:11" ht="9.75" customHeight="1">
      <c r="B26" s="146"/>
      <c r="C26" s="159"/>
      <c r="D26" s="159"/>
      <c r="E26" s="159"/>
      <c r="F26" s="159"/>
      <c r="G26" s="159"/>
      <c r="H26" s="159"/>
      <c r="I26" s="159"/>
      <c r="J26" s="145"/>
      <c r="K26" s="147"/>
    </row>
    <row r="27" spans="2:11" ht="15.75">
      <c r="B27" s="369" t="s">
        <v>115</v>
      </c>
      <c r="C27" s="369"/>
      <c r="D27" s="369"/>
      <c r="E27" s="369"/>
      <c r="F27" s="145"/>
      <c r="G27" s="145"/>
      <c r="H27" s="145"/>
      <c r="I27" s="145"/>
      <c r="J27" s="145"/>
      <c r="K27" s="147"/>
    </row>
    <row r="28" spans="2:11" ht="28.5" customHeight="1">
      <c r="B28" s="371" t="s">
        <v>119</v>
      </c>
      <c r="C28" s="373"/>
      <c r="D28" s="373"/>
      <c r="E28" s="373"/>
      <c r="F28" s="373"/>
      <c r="G28" s="373"/>
      <c r="H28" s="373"/>
      <c r="I28" s="373"/>
      <c r="J28" s="145"/>
      <c r="K28" s="147"/>
    </row>
    <row r="29" spans="2:11" ht="9.75" customHeight="1">
      <c r="B29" s="146"/>
      <c r="C29" s="159"/>
      <c r="D29" s="159"/>
      <c r="E29" s="159"/>
      <c r="F29" s="159"/>
      <c r="G29" s="159"/>
      <c r="H29" s="159"/>
      <c r="I29" s="159"/>
      <c r="J29" s="145"/>
      <c r="K29" s="147"/>
    </row>
    <row r="30" spans="2:11" ht="15.75">
      <c r="B30" s="369" t="s">
        <v>116</v>
      </c>
      <c r="C30" s="369"/>
      <c r="D30" s="369"/>
      <c r="E30" s="369"/>
      <c r="F30" s="145"/>
      <c r="G30" s="145"/>
      <c r="H30" s="145"/>
      <c r="I30" s="145"/>
      <c r="J30" s="145"/>
      <c r="K30" s="147"/>
    </row>
    <row r="31" spans="2:11" ht="12.75" customHeight="1">
      <c r="B31" s="371" t="s">
        <v>120</v>
      </c>
      <c r="C31" s="373"/>
      <c r="D31" s="373"/>
      <c r="E31" s="373"/>
      <c r="F31" s="373"/>
      <c r="G31" s="373"/>
      <c r="H31" s="373"/>
      <c r="I31" s="373"/>
      <c r="J31" s="145"/>
      <c r="K31" s="147"/>
    </row>
    <row r="32" spans="2:11" ht="9.75" customHeight="1">
      <c r="B32" s="146"/>
      <c r="C32" s="159"/>
      <c r="D32" s="159"/>
      <c r="E32" s="159"/>
      <c r="F32" s="159"/>
      <c r="G32" s="159"/>
      <c r="H32" s="159"/>
      <c r="I32" s="159"/>
      <c r="J32" s="145"/>
      <c r="K32" s="147"/>
    </row>
    <row r="33" spans="2:11" ht="15.75">
      <c r="B33" s="369" t="s">
        <v>117</v>
      </c>
      <c r="C33" s="369"/>
      <c r="D33" s="369"/>
      <c r="E33" s="369"/>
      <c r="F33" s="145"/>
      <c r="G33" s="145"/>
      <c r="H33" s="145"/>
      <c r="I33" s="145"/>
      <c r="J33" s="145"/>
      <c r="K33" s="147"/>
    </row>
    <row r="34" spans="2:11" ht="12.75" customHeight="1">
      <c r="B34" s="371" t="s">
        <v>121</v>
      </c>
      <c r="C34" s="372"/>
      <c r="D34" s="372"/>
      <c r="E34" s="372"/>
      <c r="F34" s="372"/>
      <c r="G34" s="372"/>
      <c r="H34" s="372"/>
      <c r="I34" s="372"/>
      <c r="J34" s="145"/>
      <c r="K34" s="147"/>
    </row>
    <row r="35" spans="2:11" ht="9.75" customHeight="1">
      <c r="B35" s="146"/>
      <c r="J35" s="145"/>
      <c r="K35" s="147"/>
    </row>
    <row r="36" spans="2:11" ht="15">
      <c r="B36" s="369" t="s">
        <v>118</v>
      </c>
      <c r="C36" s="369"/>
      <c r="D36" s="369"/>
      <c r="E36" s="369"/>
      <c r="F36" s="145"/>
      <c r="G36" s="145"/>
      <c r="H36" s="145"/>
      <c r="I36" s="145"/>
      <c r="J36" s="145"/>
      <c r="K36" s="147"/>
    </row>
    <row r="37" spans="2:11" ht="30.75" customHeight="1">
      <c r="B37" s="371" t="s">
        <v>122</v>
      </c>
      <c r="C37" s="372"/>
      <c r="D37" s="372"/>
      <c r="E37" s="372"/>
      <c r="F37" s="372"/>
      <c r="G37" s="372"/>
      <c r="H37" s="372"/>
      <c r="I37" s="372"/>
      <c r="K37" s="147"/>
    </row>
    <row r="38" ht="12.75">
      <c r="K38" s="147"/>
    </row>
    <row r="39" ht="12.75">
      <c r="K39" s="147"/>
    </row>
    <row r="40" ht="12.75">
      <c r="K40" s="147"/>
    </row>
    <row r="41" ht="12.75">
      <c r="K41" s="147"/>
    </row>
    <row r="42" ht="12.75">
      <c r="K42" s="147"/>
    </row>
    <row r="43" ht="12.75">
      <c r="K43" s="147"/>
    </row>
    <row r="44" ht="12.75">
      <c r="K44" s="147"/>
    </row>
    <row r="45" ht="12.75">
      <c r="K45" s="147"/>
    </row>
    <row r="46" spans="1:2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2.7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sheetData>
  <sheetProtection password="CC28" sheet="1" objects="1" scenarios="1"/>
  <mergeCells count="23">
    <mergeCell ref="B34:I34"/>
    <mergeCell ref="B30:E30"/>
    <mergeCell ref="B33:E33"/>
    <mergeCell ref="B11:D11"/>
    <mergeCell ref="B13:D13"/>
    <mergeCell ref="B7:D7"/>
    <mergeCell ref="B16:E16"/>
    <mergeCell ref="B37:I37"/>
    <mergeCell ref="B20:I20"/>
    <mergeCell ref="B22:I22"/>
    <mergeCell ref="B25:I25"/>
    <mergeCell ref="B28:I28"/>
    <mergeCell ref="B36:E36"/>
    <mergeCell ref="B31:I31"/>
    <mergeCell ref="B27:E27"/>
    <mergeCell ref="B24:E24"/>
    <mergeCell ref="B21:E21"/>
    <mergeCell ref="B6:I6"/>
    <mergeCell ref="B8:I8"/>
    <mergeCell ref="B9:I9"/>
    <mergeCell ref="B19:E19"/>
    <mergeCell ref="B14:I14"/>
    <mergeCell ref="B17:I17"/>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B39" sqref="B39"/>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4">
      <c r="A1" s="536" t="s">
        <v>147</v>
      </c>
      <c r="B1" s="537"/>
      <c r="C1" s="537"/>
      <c r="D1" s="537"/>
      <c r="E1" s="537"/>
      <c r="F1" s="538"/>
      <c r="G1" s="538"/>
      <c r="H1" s="253"/>
      <c r="I1" s="253"/>
      <c r="J1" s="253"/>
      <c r="K1" s="253"/>
      <c r="L1" s="253"/>
      <c r="M1" s="253"/>
      <c r="N1" s="253"/>
      <c r="O1" s="253"/>
      <c r="P1" s="253"/>
    </row>
    <row r="2" spans="1:16" ht="15" customHeight="1">
      <c r="A2" s="253"/>
      <c r="B2" s="253"/>
      <c r="C2" s="253"/>
      <c r="D2" s="253"/>
      <c r="E2" s="253"/>
      <c r="F2" s="253"/>
      <c r="G2" s="253"/>
      <c r="H2" s="253"/>
      <c r="I2" s="253"/>
      <c r="J2" s="253"/>
      <c r="K2" s="253"/>
      <c r="L2" s="253"/>
      <c r="M2" s="253"/>
      <c r="N2" s="253"/>
      <c r="O2" s="253"/>
      <c r="P2" s="253"/>
    </row>
    <row r="3" spans="1:16" ht="14.25" customHeight="1">
      <c r="A3" s="254" t="s">
        <v>98</v>
      </c>
      <c r="B3" s="255"/>
      <c r="C3" s="255"/>
      <c r="D3" s="255"/>
      <c r="E3" s="255"/>
      <c r="F3" s="256"/>
      <c r="G3" s="256"/>
      <c r="H3" s="256"/>
      <c r="I3" s="256"/>
      <c r="J3" s="254" t="s">
        <v>99</v>
      </c>
      <c r="K3" s="255"/>
      <c r="L3" s="255"/>
      <c r="M3" s="255"/>
      <c r="N3" s="255"/>
      <c r="O3" s="255"/>
      <c r="P3" s="255"/>
    </row>
    <row r="4" spans="1:16" ht="19.5" customHeight="1">
      <c r="A4" s="257" t="s">
        <v>69</v>
      </c>
      <c r="B4" s="258"/>
      <c r="C4" s="258"/>
      <c r="D4" s="258"/>
      <c r="E4" s="258"/>
      <c r="F4" s="259"/>
      <c r="G4" s="259"/>
      <c r="H4" s="259"/>
      <c r="I4" s="259"/>
      <c r="J4" s="257" t="s">
        <v>100</v>
      </c>
      <c r="K4" s="260"/>
      <c r="L4" s="260"/>
      <c r="M4" s="260"/>
      <c r="N4" s="260"/>
      <c r="O4" s="260"/>
      <c r="P4" s="260"/>
    </row>
    <row r="5" spans="1:16" ht="17.25" customHeight="1" thickBot="1">
      <c r="A5" s="261"/>
      <c r="B5" s="262"/>
      <c r="C5" s="256"/>
      <c r="D5" s="263"/>
      <c r="E5" s="256"/>
      <c r="F5" s="256"/>
      <c r="G5" s="256"/>
      <c r="H5" s="256"/>
      <c r="I5" s="256"/>
      <c r="J5" s="256"/>
      <c r="K5" s="256"/>
      <c r="L5" s="256"/>
      <c r="M5" s="256"/>
      <c r="N5" s="256"/>
      <c r="O5" s="256"/>
      <c r="P5" s="256"/>
    </row>
    <row r="6" spans="1:16" ht="13.5" customHeight="1" thickBot="1" thickTop="1">
      <c r="A6" s="530" t="s">
        <v>140</v>
      </c>
      <c r="B6" s="531"/>
      <c r="C6" s="492" t="s">
        <v>101</v>
      </c>
      <c r="D6" s="493"/>
      <c r="E6" s="493"/>
      <c r="F6" s="493"/>
      <c r="G6" s="493"/>
      <c r="H6" s="493"/>
      <c r="I6" s="494"/>
      <c r="J6" s="493" t="s">
        <v>102</v>
      </c>
      <c r="K6" s="493"/>
      <c r="L6" s="493"/>
      <c r="M6" s="493"/>
      <c r="N6" s="493"/>
      <c r="O6" s="493"/>
      <c r="P6" s="495"/>
    </row>
    <row r="7" spans="1:16" ht="49.5" customHeight="1">
      <c r="A7" s="532"/>
      <c r="B7" s="533"/>
      <c r="C7" s="496" t="s">
        <v>1</v>
      </c>
      <c r="D7" s="498" t="s">
        <v>8</v>
      </c>
      <c r="E7" s="498" t="s">
        <v>9</v>
      </c>
      <c r="F7" s="500" t="s">
        <v>10</v>
      </c>
      <c r="G7" s="502" t="s">
        <v>103</v>
      </c>
      <c r="H7" s="504" t="s">
        <v>11</v>
      </c>
      <c r="I7" s="506" t="s">
        <v>60</v>
      </c>
      <c r="J7" s="510" t="s">
        <v>16</v>
      </c>
      <c r="K7" s="498" t="s">
        <v>18</v>
      </c>
      <c r="L7" s="500" t="s">
        <v>104</v>
      </c>
      <c r="M7" s="512" t="s">
        <v>105</v>
      </c>
      <c r="N7" s="498" t="s">
        <v>20</v>
      </c>
      <c r="O7" s="498" t="s">
        <v>21</v>
      </c>
      <c r="P7" s="508" t="s">
        <v>17</v>
      </c>
    </row>
    <row r="8" spans="1:16" ht="49.5" customHeight="1" thickBot="1">
      <c r="A8" s="532"/>
      <c r="B8" s="533"/>
      <c r="C8" s="497"/>
      <c r="D8" s="499"/>
      <c r="E8" s="499"/>
      <c r="F8" s="501"/>
      <c r="G8" s="503"/>
      <c r="H8" s="505"/>
      <c r="I8" s="507"/>
      <c r="J8" s="511"/>
      <c r="K8" s="499"/>
      <c r="L8" s="501"/>
      <c r="M8" s="513"/>
      <c r="N8" s="499"/>
      <c r="O8" s="499"/>
      <c r="P8" s="509"/>
    </row>
    <row r="9" spans="1:16" ht="13.5" customHeight="1" thickBot="1">
      <c r="A9" s="264"/>
      <c r="B9" s="265" t="s">
        <v>106</v>
      </c>
      <c r="C9" s="266">
        <v>4</v>
      </c>
      <c r="D9" s="267">
        <v>2</v>
      </c>
      <c r="E9" s="267">
        <v>2</v>
      </c>
      <c r="F9" s="515">
        <v>2</v>
      </c>
      <c r="G9" s="515"/>
      <c r="H9" s="267">
        <v>4</v>
      </c>
      <c r="I9" s="268">
        <v>4</v>
      </c>
      <c r="J9" s="269">
        <v>3</v>
      </c>
      <c r="K9" s="270">
        <v>3</v>
      </c>
      <c r="L9" s="516">
        <v>3</v>
      </c>
      <c r="M9" s="516"/>
      <c r="N9" s="270">
        <v>3</v>
      </c>
      <c r="O9" s="270">
        <v>3</v>
      </c>
      <c r="P9" s="271">
        <v>3</v>
      </c>
    </row>
    <row r="10" spans="1:16" ht="19.5" customHeight="1">
      <c r="A10" s="272">
        <v>1</v>
      </c>
      <c r="B10" s="273"/>
      <c r="C10" s="274"/>
      <c r="D10" s="275"/>
      <c r="E10" s="275"/>
      <c r="F10" s="517"/>
      <c r="G10" s="517"/>
      <c r="H10" s="275"/>
      <c r="I10" s="276"/>
      <c r="J10" s="277"/>
      <c r="K10" s="275"/>
      <c r="L10" s="517"/>
      <c r="M10" s="517"/>
      <c r="N10" s="275"/>
      <c r="O10" s="275"/>
      <c r="P10" s="278"/>
    </row>
    <row r="11" spans="1:16" ht="19.5" customHeight="1">
      <c r="A11" s="279">
        <v>2</v>
      </c>
      <c r="B11" s="280"/>
      <c r="C11" s="281"/>
      <c r="D11" s="282"/>
      <c r="E11" s="283"/>
      <c r="F11" s="514"/>
      <c r="G11" s="514"/>
      <c r="H11" s="282"/>
      <c r="I11" s="284"/>
      <c r="J11" s="285"/>
      <c r="K11" s="282"/>
      <c r="L11" s="514"/>
      <c r="M11" s="514"/>
      <c r="N11" s="282"/>
      <c r="O11" s="282"/>
      <c r="P11" s="286"/>
    </row>
    <row r="12" spans="1:16" ht="19.5" customHeight="1">
      <c r="A12" s="279">
        <v>3</v>
      </c>
      <c r="B12" s="280"/>
      <c r="C12" s="281"/>
      <c r="D12" s="282"/>
      <c r="E12" s="282"/>
      <c r="F12" s="514"/>
      <c r="G12" s="514"/>
      <c r="H12" s="282"/>
      <c r="I12" s="284"/>
      <c r="J12" s="285"/>
      <c r="K12" s="282"/>
      <c r="L12" s="514"/>
      <c r="M12" s="514"/>
      <c r="N12" s="282"/>
      <c r="O12" s="282"/>
      <c r="P12" s="286"/>
    </row>
    <row r="13" spans="1:16" ht="19.5" customHeight="1">
      <c r="A13" s="279">
        <v>4</v>
      </c>
      <c r="B13" s="280"/>
      <c r="C13" s="281"/>
      <c r="D13" s="283"/>
      <c r="E13" s="283"/>
      <c r="F13" s="514"/>
      <c r="G13" s="514"/>
      <c r="H13" s="282"/>
      <c r="I13" s="284"/>
      <c r="J13" s="285"/>
      <c r="K13" s="282"/>
      <c r="L13" s="514"/>
      <c r="M13" s="514"/>
      <c r="N13" s="282"/>
      <c r="O13" s="282"/>
      <c r="P13" s="286"/>
    </row>
    <row r="14" spans="1:16" ht="19.5" customHeight="1">
      <c r="A14" s="279">
        <v>5</v>
      </c>
      <c r="B14" s="280"/>
      <c r="C14" s="281"/>
      <c r="D14" s="282"/>
      <c r="E14" s="282"/>
      <c r="F14" s="514"/>
      <c r="G14" s="514"/>
      <c r="H14" s="282"/>
      <c r="I14" s="284"/>
      <c r="J14" s="285"/>
      <c r="K14" s="282"/>
      <c r="L14" s="514"/>
      <c r="M14" s="514"/>
      <c r="N14" s="282"/>
      <c r="O14" s="282"/>
      <c r="P14" s="286"/>
    </row>
    <row r="15" spans="1:16" ht="19.5" customHeight="1">
      <c r="A15" s="279">
        <v>6</v>
      </c>
      <c r="B15" s="280"/>
      <c r="C15" s="281"/>
      <c r="D15" s="282"/>
      <c r="E15" s="282"/>
      <c r="F15" s="514"/>
      <c r="G15" s="514"/>
      <c r="H15" s="282"/>
      <c r="I15" s="284"/>
      <c r="J15" s="285"/>
      <c r="K15" s="282"/>
      <c r="L15" s="514"/>
      <c r="M15" s="514"/>
      <c r="N15" s="282"/>
      <c r="O15" s="282"/>
      <c r="P15" s="286"/>
    </row>
    <row r="16" spans="1:16" ht="19.5" customHeight="1">
      <c r="A16" s="279">
        <v>7</v>
      </c>
      <c r="B16" s="280"/>
      <c r="C16" s="281"/>
      <c r="D16" s="282"/>
      <c r="E16" s="282"/>
      <c r="F16" s="514"/>
      <c r="G16" s="514"/>
      <c r="H16" s="282"/>
      <c r="I16" s="284"/>
      <c r="J16" s="285"/>
      <c r="K16" s="282"/>
      <c r="L16" s="514"/>
      <c r="M16" s="514"/>
      <c r="N16" s="282"/>
      <c r="O16" s="282"/>
      <c r="P16" s="286"/>
    </row>
    <row r="17" spans="1:16" ht="19.5" customHeight="1">
      <c r="A17" s="279">
        <v>8</v>
      </c>
      <c r="B17" s="280"/>
      <c r="C17" s="281"/>
      <c r="D17" s="282"/>
      <c r="E17" s="283"/>
      <c r="F17" s="514"/>
      <c r="G17" s="514"/>
      <c r="H17" s="282"/>
      <c r="I17" s="284"/>
      <c r="J17" s="285"/>
      <c r="K17" s="282"/>
      <c r="L17" s="514"/>
      <c r="M17" s="514"/>
      <c r="N17" s="282"/>
      <c r="O17" s="282"/>
      <c r="P17" s="286"/>
    </row>
    <row r="18" spans="1:16" ht="19.5" customHeight="1">
      <c r="A18" s="279">
        <v>9</v>
      </c>
      <c r="B18" s="280"/>
      <c r="C18" s="281"/>
      <c r="D18" s="282"/>
      <c r="E18" s="282"/>
      <c r="F18" s="514"/>
      <c r="G18" s="514"/>
      <c r="H18" s="283"/>
      <c r="I18" s="287"/>
      <c r="J18" s="285"/>
      <c r="K18" s="282"/>
      <c r="L18" s="514"/>
      <c r="M18" s="514"/>
      <c r="N18" s="282"/>
      <c r="O18" s="282"/>
      <c r="P18" s="286"/>
    </row>
    <row r="19" spans="1:16" ht="19.5" customHeight="1">
      <c r="A19" s="279">
        <v>10</v>
      </c>
      <c r="B19" s="280"/>
      <c r="C19" s="281"/>
      <c r="D19" s="282"/>
      <c r="E19" s="282"/>
      <c r="F19" s="514"/>
      <c r="G19" s="514"/>
      <c r="H19" s="282"/>
      <c r="I19" s="287"/>
      <c r="J19" s="285"/>
      <c r="K19" s="282"/>
      <c r="L19" s="514"/>
      <c r="M19" s="514"/>
      <c r="N19" s="282"/>
      <c r="O19" s="282"/>
      <c r="P19" s="286"/>
    </row>
    <row r="20" spans="1:16" ht="19.5" customHeight="1">
      <c r="A20" s="279">
        <v>11</v>
      </c>
      <c r="B20" s="280"/>
      <c r="C20" s="281"/>
      <c r="D20" s="282"/>
      <c r="E20" s="282"/>
      <c r="F20" s="514"/>
      <c r="G20" s="514"/>
      <c r="H20" s="282"/>
      <c r="I20" s="287"/>
      <c r="J20" s="285"/>
      <c r="K20" s="282"/>
      <c r="L20" s="514"/>
      <c r="M20" s="514"/>
      <c r="N20" s="282"/>
      <c r="O20" s="282"/>
      <c r="P20" s="286"/>
    </row>
    <row r="21" spans="1:16" ht="19.5" customHeight="1">
      <c r="A21" s="279">
        <v>12</v>
      </c>
      <c r="B21" s="280"/>
      <c r="C21" s="281"/>
      <c r="D21" s="282"/>
      <c r="E21" s="282"/>
      <c r="F21" s="514"/>
      <c r="G21" s="514"/>
      <c r="H21" s="282"/>
      <c r="I21" s="287"/>
      <c r="J21" s="285"/>
      <c r="K21" s="282"/>
      <c r="L21" s="514"/>
      <c r="M21" s="514"/>
      <c r="N21" s="282"/>
      <c r="O21" s="282"/>
      <c r="P21" s="286"/>
    </row>
    <row r="22" spans="1:16" ht="19.5" customHeight="1">
      <c r="A22" s="279">
        <v>13</v>
      </c>
      <c r="B22" s="280"/>
      <c r="C22" s="281"/>
      <c r="D22" s="282"/>
      <c r="E22" s="282"/>
      <c r="F22" s="514"/>
      <c r="G22" s="514"/>
      <c r="H22" s="282"/>
      <c r="I22" s="287"/>
      <c r="J22" s="285"/>
      <c r="K22" s="282"/>
      <c r="L22" s="514"/>
      <c r="M22" s="514"/>
      <c r="N22" s="282"/>
      <c r="O22" s="282"/>
      <c r="P22" s="286"/>
    </row>
    <row r="23" spans="1:16" ht="19.5" customHeight="1">
      <c r="A23" s="279">
        <v>14</v>
      </c>
      <c r="B23" s="280"/>
      <c r="C23" s="281"/>
      <c r="D23" s="282"/>
      <c r="E23" s="283"/>
      <c r="F23" s="514"/>
      <c r="G23" s="514"/>
      <c r="H23" s="282"/>
      <c r="I23" s="287"/>
      <c r="J23" s="285"/>
      <c r="K23" s="282"/>
      <c r="L23" s="514"/>
      <c r="M23" s="514"/>
      <c r="N23" s="282"/>
      <c r="O23" s="282"/>
      <c r="P23" s="286"/>
    </row>
    <row r="24" spans="1:16" ht="19.5" customHeight="1" thickBot="1">
      <c r="A24" s="288">
        <v>15</v>
      </c>
      <c r="B24" s="289"/>
      <c r="C24" s="290"/>
      <c r="D24" s="291"/>
      <c r="E24" s="291"/>
      <c r="F24" s="518"/>
      <c r="G24" s="518"/>
      <c r="H24" s="291"/>
      <c r="I24" s="292"/>
      <c r="J24" s="293"/>
      <c r="K24" s="291"/>
      <c r="L24" s="518"/>
      <c r="M24" s="518"/>
      <c r="N24" s="291"/>
      <c r="O24" s="291"/>
      <c r="P24" s="294"/>
    </row>
    <row r="25" spans="1:16" ht="3.75" customHeight="1" thickTop="1">
      <c r="A25" s="295"/>
      <c r="B25" s="296"/>
      <c r="C25" s="297"/>
      <c r="D25" s="297"/>
      <c r="E25" s="297"/>
      <c r="F25" s="297"/>
      <c r="G25" s="297"/>
      <c r="H25" s="297"/>
      <c r="I25" s="297"/>
      <c r="J25" s="297"/>
      <c r="K25" s="297"/>
      <c r="L25" s="297"/>
      <c r="M25" s="297"/>
      <c r="N25" s="297"/>
      <c r="O25" s="297"/>
      <c r="P25" s="297"/>
    </row>
    <row r="26" spans="1:16" ht="14.25" customHeight="1">
      <c r="A26" s="298" t="s">
        <v>107</v>
      </c>
      <c r="B26" s="256"/>
      <c r="C26" s="299"/>
      <c r="D26" s="299"/>
      <c r="E26" s="299"/>
      <c r="F26" s="299"/>
      <c r="G26" s="299"/>
      <c r="H26" s="299"/>
      <c r="I26" s="299"/>
      <c r="J26" s="300"/>
      <c r="K26" s="529" t="s">
        <v>141</v>
      </c>
      <c r="L26" s="529"/>
      <c r="M26" s="529"/>
      <c r="N26" s="529"/>
      <c r="O26" s="529"/>
      <c r="P26" s="529"/>
    </row>
    <row r="27" spans="1:16" ht="13.5">
      <c r="A27" s="298" t="s">
        <v>108</v>
      </c>
      <c r="B27" s="256"/>
      <c r="C27" s="299"/>
      <c r="D27" s="299"/>
      <c r="E27" s="302"/>
      <c r="F27" s="302"/>
      <c r="G27" s="299"/>
      <c r="H27" s="299"/>
      <c r="I27" s="299"/>
      <c r="J27" s="303"/>
      <c r="K27" s="529"/>
      <c r="L27" s="529"/>
      <c r="M27" s="529"/>
      <c r="N27" s="529"/>
      <c r="O27" s="529"/>
      <c r="P27" s="529"/>
    </row>
    <row r="28" spans="1:16" ht="19.5" customHeight="1">
      <c r="A28" s="298"/>
      <c r="B28" s="256"/>
      <c r="C28" s="299"/>
      <c r="D28" s="299"/>
      <c r="E28" s="302"/>
      <c r="F28" s="302"/>
      <c r="G28" s="299"/>
      <c r="H28" s="299"/>
      <c r="I28" s="299"/>
      <c r="J28" s="303"/>
      <c r="K28" s="301"/>
      <c r="L28" s="301"/>
      <c r="M28" s="301"/>
      <c r="N28" s="301"/>
      <c r="O28" s="301"/>
      <c r="P28" s="301"/>
    </row>
    <row r="29" spans="1:16" ht="39.75" customHeight="1">
      <c r="A29" s="304"/>
      <c r="B29" s="305"/>
      <c r="C29" s="306"/>
      <c r="D29" s="306"/>
      <c r="E29" s="306"/>
      <c r="F29" s="306"/>
      <c r="G29" s="306"/>
      <c r="H29" s="306"/>
      <c r="I29" s="306"/>
      <c r="J29" s="259"/>
      <c r="K29" s="305"/>
      <c r="L29" s="305"/>
      <c r="M29" s="305"/>
      <c r="N29" s="305"/>
      <c r="O29" s="305"/>
      <c r="P29" s="305"/>
    </row>
    <row r="30" spans="1:16" ht="24">
      <c r="A30" s="536" t="s">
        <v>147</v>
      </c>
      <c r="B30" s="537"/>
      <c r="C30" s="537"/>
      <c r="D30" s="537"/>
      <c r="E30" s="537"/>
      <c r="F30" s="539"/>
      <c r="G30" s="539"/>
      <c r="H30" s="306"/>
      <c r="I30" s="306"/>
      <c r="J30" s="259"/>
      <c r="K30" s="305"/>
      <c r="L30" s="305"/>
      <c r="M30" s="305"/>
      <c r="N30" s="305"/>
      <c r="O30" s="305"/>
      <c r="P30" s="305"/>
    </row>
    <row r="31" spans="1:16" ht="15" customHeight="1">
      <c r="A31" s="304"/>
      <c r="B31" s="305"/>
      <c r="C31" s="306"/>
      <c r="D31" s="306"/>
      <c r="E31" s="306"/>
      <c r="F31" s="306"/>
      <c r="G31" s="306"/>
      <c r="H31" s="306"/>
      <c r="I31" s="306"/>
      <c r="J31" s="259"/>
      <c r="K31" s="305"/>
      <c r="L31" s="305"/>
      <c r="M31" s="305"/>
      <c r="N31" s="305"/>
      <c r="O31" s="305"/>
      <c r="P31" s="305"/>
    </row>
    <row r="32" spans="1:16" ht="14.25" customHeight="1">
      <c r="A32" s="254" t="s">
        <v>98</v>
      </c>
      <c r="B32" s="255"/>
      <c r="C32" s="255"/>
      <c r="D32" s="255"/>
      <c r="E32" s="255"/>
      <c r="F32" s="256"/>
      <c r="G32" s="256"/>
      <c r="H32" s="256"/>
      <c r="I32" s="256"/>
      <c r="J32" s="254" t="s">
        <v>99</v>
      </c>
      <c r="K32" s="255"/>
      <c r="L32" s="255"/>
      <c r="M32" s="255"/>
      <c r="N32" s="255"/>
      <c r="O32" s="255"/>
      <c r="P32" s="255"/>
    </row>
    <row r="33" spans="1:16" ht="19.5" customHeight="1">
      <c r="A33" s="257" t="s">
        <v>69</v>
      </c>
      <c r="B33" s="258"/>
      <c r="C33" s="258"/>
      <c r="D33" s="258"/>
      <c r="E33" s="258"/>
      <c r="F33" s="259"/>
      <c r="G33" s="259"/>
      <c r="H33" s="259"/>
      <c r="I33" s="259"/>
      <c r="J33" s="257" t="s">
        <v>100</v>
      </c>
      <c r="K33" s="260"/>
      <c r="L33" s="260"/>
      <c r="M33" s="260"/>
      <c r="N33" s="260"/>
      <c r="O33" s="260"/>
      <c r="P33" s="260"/>
    </row>
    <row r="34" spans="1:16" ht="17.25" customHeight="1" thickBot="1">
      <c r="A34" s="261"/>
      <c r="B34" s="262"/>
      <c r="C34" s="256"/>
      <c r="D34" s="263"/>
      <c r="E34" s="256"/>
      <c r="F34" s="256"/>
      <c r="G34" s="256"/>
      <c r="H34" s="256"/>
      <c r="I34" s="256"/>
      <c r="J34" s="256"/>
      <c r="K34" s="256"/>
      <c r="L34" s="256"/>
      <c r="M34" s="256"/>
      <c r="N34" s="256"/>
      <c r="O34" s="256"/>
      <c r="P34" s="256"/>
    </row>
    <row r="35" spans="1:16" ht="13.5" customHeight="1" thickBot="1" thickTop="1">
      <c r="A35" s="530" t="s">
        <v>139</v>
      </c>
      <c r="B35" s="531"/>
      <c r="C35" s="492" t="s">
        <v>101</v>
      </c>
      <c r="D35" s="493"/>
      <c r="E35" s="493"/>
      <c r="F35" s="493"/>
      <c r="G35" s="493"/>
      <c r="H35" s="493"/>
      <c r="I35" s="494"/>
      <c r="J35" s="493" t="s">
        <v>102</v>
      </c>
      <c r="K35" s="493"/>
      <c r="L35" s="493"/>
      <c r="M35" s="493"/>
      <c r="N35" s="493"/>
      <c r="O35" s="493"/>
      <c r="P35" s="495"/>
    </row>
    <row r="36" spans="1:16" ht="49.5" customHeight="1">
      <c r="A36" s="532"/>
      <c r="B36" s="533"/>
      <c r="C36" s="496" t="s">
        <v>1</v>
      </c>
      <c r="D36" s="498" t="s">
        <v>8</v>
      </c>
      <c r="E36" s="498" t="s">
        <v>9</v>
      </c>
      <c r="F36" s="504" t="s">
        <v>10</v>
      </c>
      <c r="G36" s="512" t="s">
        <v>103</v>
      </c>
      <c r="H36" s="498" t="s">
        <v>11</v>
      </c>
      <c r="I36" s="506" t="s">
        <v>60</v>
      </c>
      <c r="J36" s="510" t="s">
        <v>16</v>
      </c>
      <c r="K36" s="498" t="s">
        <v>18</v>
      </c>
      <c r="L36" s="504" t="s">
        <v>104</v>
      </c>
      <c r="M36" s="512" t="s">
        <v>105</v>
      </c>
      <c r="N36" s="498" t="s">
        <v>20</v>
      </c>
      <c r="O36" s="498" t="s">
        <v>21</v>
      </c>
      <c r="P36" s="526" t="s">
        <v>17</v>
      </c>
    </row>
    <row r="37" spans="1:16" ht="49.5" customHeight="1" thickBot="1">
      <c r="A37" s="534"/>
      <c r="B37" s="535"/>
      <c r="C37" s="519"/>
      <c r="D37" s="520"/>
      <c r="E37" s="520"/>
      <c r="F37" s="521"/>
      <c r="G37" s="522"/>
      <c r="H37" s="520"/>
      <c r="I37" s="523"/>
      <c r="J37" s="528"/>
      <c r="K37" s="520"/>
      <c r="L37" s="521"/>
      <c r="M37" s="522"/>
      <c r="N37" s="520"/>
      <c r="O37" s="520"/>
      <c r="P37" s="527"/>
    </row>
    <row r="38" spans="1:16" ht="13.5" customHeight="1" thickBot="1">
      <c r="A38" s="307"/>
      <c r="B38" s="265" t="s">
        <v>106</v>
      </c>
      <c r="C38" s="308">
        <v>4</v>
      </c>
      <c r="D38" s="309">
        <v>2</v>
      </c>
      <c r="E38" s="309">
        <v>2</v>
      </c>
      <c r="F38" s="524">
        <v>2</v>
      </c>
      <c r="G38" s="524"/>
      <c r="H38" s="309">
        <v>4</v>
      </c>
      <c r="I38" s="310">
        <v>4</v>
      </c>
      <c r="J38" s="311">
        <v>3</v>
      </c>
      <c r="K38" s="312">
        <v>3</v>
      </c>
      <c r="L38" s="525">
        <v>3</v>
      </c>
      <c r="M38" s="525"/>
      <c r="N38" s="312">
        <v>3</v>
      </c>
      <c r="O38" s="312">
        <v>3</v>
      </c>
      <c r="P38" s="313">
        <v>3</v>
      </c>
    </row>
    <row r="39" spans="1:16" ht="19.5" customHeight="1">
      <c r="A39" s="314">
        <v>1</v>
      </c>
      <c r="B39" s="315"/>
      <c r="C39" s="274"/>
      <c r="D39" s="275"/>
      <c r="E39" s="275"/>
      <c r="F39" s="517"/>
      <c r="G39" s="517"/>
      <c r="H39" s="275"/>
      <c r="I39" s="276"/>
      <c r="J39" s="274"/>
      <c r="K39" s="275"/>
      <c r="L39" s="517"/>
      <c r="M39" s="517"/>
      <c r="N39" s="275"/>
      <c r="O39" s="275"/>
      <c r="P39" s="278"/>
    </row>
    <row r="40" spans="1:16" ht="19.5" customHeight="1">
      <c r="A40" s="279">
        <v>2</v>
      </c>
      <c r="B40" s="316"/>
      <c r="C40" s="281"/>
      <c r="D40" s="282"/>
      <c r="E40" s="283"/>
      <c r="F40" s="514"/>
      <c r="G40" s="514"/>
      <c r="H40" s="282"/>
      <c r="I40" s="284"/>
      <c r="J40" s="281"/>
      <c r="K40" s="282"/>
      <c r="L40" s="514"/>
      <c r="M40" s="514"/>
      <c r="N40" s="282"/>
      <c r="O40" s="282"/>
      <c r="P40" s="286"/>
    </row>
    <row r="41" spans="1:16" ht="19.5" customHeight="1">
      <c r="A41" s="279">
        <v>3</v>
      </c>
      <c r="B41" s="316"/>
      <c r="C41" s="281"/>
      <c r="D41" s="282"/>
      <c r="E41" s="282"/>
      <c r="F41" s="514"/>
      <c r="G41" s="514"/>
      <c r="H41" s="282"/>
      <c r="I41" s="284"/>
      <c r="J41" s="281"/>
      <c r="K41" s="282"/>
      <c r="L41" s="514"/>
      <c r="M41" s="514"/>
      <c r="N41" s="282"/>
      <c r="O41" s="282"/>
      <c r="P41" s="286"/>
    </row>
    <row r="42" spans="1:16" ht="19.5" customHeight="1">
      <c r="A42" s="279">
        <v>4</v>
      </c>
      <c r="B42" s="316"/>
      <c r="C42" s="281"/>
      <c r="D42" s="283"/>
      <c r="E42" s="283"/>
      <c r="F42" s="514"/>
      <c r="G42" s="514"/>
      <c r="H42" s="282"/>
      <c r="I42" s="284"/>
      <c r="J42" s="281"/>
      <c r="K42" s="282"/>
      <c r="L42" s="514"/>
      <c r="M42" s="514"/>
      <c r="N42" s="282"/>
      <c r="O42" s="282"/>
      <c r="P42" s="286"/>
    </row>
    <row r="43" spans="1:16" ht="19.5" customHeight="1">
      <c r="A43" s="279">
        <v>5</v>
      </c>
      <c r="B43" s="316"/>
      <c r="C43" s="281"/>
      <c r="D43" s="282"/>
      <c r="E43" s="282"/>
      <c r="F43" s="514"/>
      <c r="G43" s="514"/>
      <c r="H43" s="282"/>
      <c r="I43" s="284"/>
      <c r="J43" s="281"/>
      <c r="K43" s="282"/>
      <c r="L43" s="514"/>
      <c r="M43" s="514"/>
      <c r="N43" s="282"/>
      <c r="O43" s="282"/>
      <c r="P43" s="286"/>
    </row>
    <row r="44" spans="1:16" ht="19.5" customHeight="1">
      <c r="A44" s="279">
        <v>6</v>
      </c>
      <c r="B44" s="316"/>
      <c r="C44" s="281"/>
      <c r="D44" s="282"/>
      <c r="E44" s="282"/>
      <c r="F44" s="514"/>
      <c r="G44" s="514"/>
      <c r="H44" s="282"/>
      <c r="I44" s="284"/>
      <c r="J44" s="281"/>
      <c r="K44" s="282"/>
      <c r="L44" s="514"/>
      <c r="M44" s="514"/>
      <c r="N44" s="282"/>
      <c r="O44" s="282"/>
      <c r="P44" s="286"/>
    </row>
    <row r="45" spans="1:16" ht="19.5" customHeight="1">
      <c r="A45" s="279">
        <v>7</v>
      </c>
      <c r="B45" s="316"/>
      <c r="C45" s="281"/>
      <c r="D45" s="282"/>
      <c r="E45" s="282"/>
      <c r="F45" s="514"/>
      <c r="G45" s="514"/>
      <c r="H45" s="282"/>
      <c r="I45" s="284"/>
      <c r="J45" s="281"/>
      <c r="K45" s="282"/>
      <c r="L45" s="514"/>
      <c r="M45" s="514"/>
      <c r="N45" s="282"/>
      <c r="O45" s="282"/>
      <c r="P45" s="286"/>
    </row>
    <row r="46" spans="1:16" ht="19.5" customHeight="1">
      <c r="A46" s="279">
        <v>8</v>
      </c>
      <c r="B46" s="316"/>
      <c r="C46" s="281"/>
      <c r="D46" s="282"/>
      <c r="E46" s="283"/>
      <c r="F46" s="514"/>
      <c r="G46" s="514"/>
      <c r="H46" s="282"/>
      <c r="I46" s="284"/>
      <c r="J46" s="281"/>
      <c r="K46" s="282"/>
      <c r="L46" s="514"/>
      <c r="M46" s="514"/>
      <c r="N46" s="282"/>
      <c r="O46" s="282"/>
      <c r="P46" s="286"/>
    </row>
    <row r="47" spans="1:16" ht="19.5" customHeight="1">
      <c r="A47" s="279">
        <v>9</v>
      </c>
      <c r="B47" s="316"/>
      <c r="C47" s="281"/>
      <c r="D47" s="282"/>
      <c r="E47" s="282"/>
      <c r="F47" s="514"/>
      <c r="G47" s="514"/>
      <c r="H47" s="283"/>
      <c r="I47" s="287"/>
      <c r="J47" s="281"/>
      <c r="K47" s="282"/>
      <c r="L47" s="514"/>
      <c r="M47" s="514"/>
      <c r="N47" s="282"/>
      <c r="O47" s="282"/>
      <c r="P47" s="286"/>
    </row>
    <row r="48" spans="1:16" ht="19.5" customHeight="1">
      <c r="A48" s="279">
        <v>10</v>
      </c>
      <c r="B48" s="316"/>
      <c r="C48" s="281"/>
      <c r="D48" s="282"/>
      <c r="E48" s="282"/>
      <c r="F48" s="514"/>
      <c r="G48" s="514"/>
      <c r="H48" s="282"/>
      <c r="I48" s="287"/>
      <c r="J48" s="281"/>
      <c r="K48" s="282"/>
      <c r="L48" s="514"/>
      <c r="M48" s="514"/>
      <c r="N48" s="282"/>
      <c r="O48" s="282"/>
      <c r="P48" s="286"/>
    </row>
    <row r="49" spans="1:16" ht="19.5" customHeight="1">
      <c r="A49" s="279">
        <v>11</v>
      </c>
      <c r="B49" s="316"/>
      <c r="C49" s="281"/>
      <c r="D49" s="282"/>
      <c r="E49" s="282"/>
      <c r="F49" s="514"/>
      <c r="G49" s="514"/>
      <c r="H49" s="282"/>
      <c r="I49" s="287"/>
      <c r="J49" s="281"/>
      <c r="K49" s="282"/>
      <c r="L49" s="514"/>
      <c r="M49" s="514"/>
      <c r="N49" s="282"/>
      <c r="O49" s="282"/>
      <c r="P49" s="286"/>
    </row>
    <row r="50" spans="1:16" ht="19.5" customHeight="1">
      <c r="A50" s="279">
        <v>12</v>
      </c>
      <c r="B50" s="316"/>
      <c r="C50" s="281"/>
      <c r="D50" s="282"/>
      <c r="E50" s="282"/>
      <c r="F50" s="514"/>
      <c r="G50" s="514"/>
      <c r="H50" s="282"/>
      <c r="I50" s="287"/>
      <c r="J50" s="281"/>
      <c r="K50" s="282"/>
      <c r="L50" s="514"/>
      <c r="M50" s="514"/>
      <c r="N50" s="282"/>
      <c r="O50" s="282"/>
      <c r="P50" s="286"/>
    </row>
    <row r="51" spans="1:16" ht="19.5" customHeight="1">
      <c r="A51" s="279">
        <v>13</v>
      </c>
      <c r="B51" s="316"/>
      <c r="C51" s="281"/>
      <c r="D51" s="282"/>
      <c r="E51" s="282"/>
      <c r="F51" s="514"/>
      <c r="G51" s="514"/>
      <c r="H51" s="282"/>
      <c r="I51" s="287"/>
      <c r="J51" s="281"/>
      <c r="K51" s="282"/>
      <c r="L51" s="514"/>
      <c r="M51" s="514"/>
      <c r="N51" s="282"/>
      <c r="O51" s="282"/>
      <c r="P51" s="286"/>
    </row>
    <row r="52" spans="1:16" ht="19.5" customHeight="1">
      <c r="A52" s="279">
        <v>14</v>
      </c>
      <c r="B52" s="316"/>
      <c r="C52" s="281"/>
      <c r="D52" s="282"/>
      <c r="E52" s="283"/>
      <c r="F52" s="514"/>
      <c r="G52" s="514"/>
      <c r="H52" s="282"/>
      <c r="I52" s="287"/>
      <c r="J52" s="281"/>
      <c r="K52" s="282"/>
      <c r="L52" s="514"/>
      <c r="M52" s="514"/>
      <c r="N52" s="282"/>
      <c r="O52" s="282"/>
      <c r="P52" s="286"/>
    </row>
    <row r="53" spans="1:16" ht="19.5" customHeight="1" thickBot="1">
      <c r="A53" s="288">
        <v>15</v>
      </c>
      <c r="B53" s="317"/>
      <c r="C53" s="290"/>
      <c r="D53" s="291"/>
      <c r="E53" s="291"/>
      <c r="F53" s="518"/>
      <c r="G53" s="518"/>
      <c r="H53" s="291"/>
      <c r="I53" s="292"/>
      <c r="J53" s="290"/>
      <c r="K53" s="291"/>
      <c r="L53" s="518"/>
      <c r="M53" s="518"/>
      <c r="N53" s="291"/>
      <c r="O53" s="291"/>
      <c r="P53" s="294"/>
    </row>
    <row r="54" spans="1:16" ht="3.75" customHeight="1" thickTop="1">
      <c r="A54" s="295"/>
      <c r="B54" s="296"/>
      <c r="C54" s="297"/>
      <c r="D54" s="297"/>
      <c r="E54" s="297"/>
      <c r="F54" s="297"/>
      <c r="G54" s="297"/>
      <c r="H54" s="297"/>
      <c r="I54" s="297"/>
      <c r="J54" s="297"/>
      <c r="K54" s="297"/>
      <c r="L54" s="297"/>
      <c r="M54" s="297"/>
      <c r="N54" s="297"/>
      <c r="O54" s="297"/>
      <c r="P54" s="297"/>
    </row>
    <row r="55" spans="1:16" ht="13.5">
      <c r="A55" s="298" t="s">
        <v>107</v>
      </c>
      <c r="B55" s="256"/>
      <c r="C55" s="299"/>
      <c r="D55" s="299"/>
      <c r="E55" s="299"/>
      <c r="F55" s="299"/>
      <c r="G55" s="299"/>
      <c r="H55" s="299"/>
      <c r="I55" s="299"/>
      <c r="J55" s="299"/>
      <c r="K55" s="529" t="s">
        <v>142</v>
      </c>
      <c r="L55" s="529"/>
      <c r="M55" s="529"/>
      <c r="N55" s="529"/>
      <c r="O55" s="529"/>
      <c r="P55" s="529"/>
    </row>
    <row r="56" spans="1:16" ht="13.5">
      <c r="A56" s="298" t="s">
        <v>108</v>
      </c>
      <c r="B56" s="256"/>
      <c r="C56" s="299"/>
      <c r="D56" s="299"/>
      <c r="E56" s="302"/>
      <c r="F56" s="302"/>
      <c r="G56" s="299"/>
      <c r="H56" s="299"/>
      <c r="I56" s="299"/>
      <c r="J56" s="256"/>
      <c r="K56" s="529"/>
      <c r="L56" s="529"/>
      <c r="M56" s="529"/>
      <c r="N56" s="529"/>
      <c r="O56" s="529"/>
      <c r="P56" s="529"/>
    </row>
    <row r="57" spans="1:16" ht="19.5" customHeight="1">
      <c r="A57" s="298"/>
      <c r="B57" s="256"/>
      <c r="C57" s="299"/>
      <c r="D57" s="299"/>
      <c r="E57" s="302"/>
      <c r="F57" s="302"/>
      <c r="G57" s="299"/>
      <c r="H57" s="299"/>
      <c r="I57" s="299"/>
      <c r="J57" s="256"/>
      <c r="K57" s="301"/>
      <c r="L57" s="301"/>
      <c r="M57" s="301"/>
      <c r="N57" s="301"/>
      <c r="O57" s="301"/>
      <c r="P57" s="301"/>
    </row>
    <row r="58" spans="1:16" ht="39.75" customHeight="1">
      <c r="A58" s="304"/>
      <c r="B58" s="305"/>
      <c r="C58" s="306"/>
      <c r="D58" s="306"/>
      <c r="E58" s="306"/>
      <c r="F58" s="306"/>
      <c r="G58" s="306"/>
      <c r="H58" s="306"/>
      <c r="I58" s="306"/>
      <c r="J58" s="259"/>
      <c r="K58" s="305"/>
      <c r="L58" s="305"/>
      <c r="M58" s="305"/>
      <c r="N58" s="305"/>
      <c r="O58" s="305"/>
      <c r="P58" s="305"/>
    </row>
  </sheetData>
  <sheetProtection password="CC28" sheet="1" objects="1" scenarios="1"/>
  <mergeCells count="102">
    <mergeCell ref="K26:P27"/>
    <mergeCell ref="K55:P56"/>
    <mergeCell ref="A35:B37"/>
    <mergeCell ref="A1:G1"/>
    <mergeCell ref="A30:G30"/>
    <mergeCell ref="A6:B8"/>
    <mergeCell ref="F52:G52"/>
    <mergeCell ref="L52:M52"/>
    <mergeCell ref="F53:G53"/>
    <mergeCell ref="L53:M53"/>
    <mergeCell ref="F50:G50"/>
    <mergeCell ref="L50:M50"/>
    <mergeCell ref="F51:G51"/>
    <mergeCell ref="L51:M51"/>
    <mergeCell ref="F48:G48"/>
    <mergeCell ref="L48:M48"/>
    <mergeCell ref="F49:G49"/>
    <mergeCell ref="L49:M49"/>
    <mergeCell ref="F46:G46"/>
    <mergeCell ref="L46:M46"/>
    <mergeCell ref="F47:G47"/>
    <mergeCell ref="L47:M47"/>
    <mergeCell ref="F44:G44"/>
    <mergeCell ref="L44:M44"/>
    <mergeCell ref="F45:G45"/>
    <mergeCell ref="L45:M45"/>
    <mergeCell ref="F42:G42"/>
    <mergeCell ref="L42:M42"/>
    <mergeCell ref="F43:G43"/>
    <mergeCell ref="L43:M43"/>
    <mergeCell ref="F40:G40"/>
    <mergeCell ref="L40:M40"/>
    <mergeCell ref="F41:G41"/>
    <mergeCell ref="L41:M41"/>
    <mergeCell ref="F38:G38"/>
    <mergeCell ref="L38:M38"/>
    <mergeCell ref="F39:G39"/>
    <mergeCell ref="L39:M39"/>
    <mergeCell ref="P36:P37"/>
    <mergeCell ref="J36:J37"/>
    <mergeCell ref="K36:K37"/>
    <mergeCell ref="L36:L37"/>
    <mergeCell ref="M36:M37"/>
    <mergeCell ref="O36:O37"/>
    <mergeCell ref="C35:I35"/>
    <mergeCell ref="J35:P35"/>
    <mergeCell ref="C36:C37"/>
    <mergeCell ref="D36:D37"/>
    <mergeCell ref="E36:E37"/>
    <mergeCell ref="F36:F37"/>
    <mergeCell ref="G36:G37"/>
    <mergeCell ref="H36:H37"/>
    <mergeCell ref="I36:I37"/>
    <mergeCell ref="N36:N37"/>
    <mergeCell ref="F23:G23"/>
    <mergeCell ref="L23:M23"/>
    <mergeCell ref="F24:G24"/>
    <mergeCell ref="L24:M24"/>
    <mergeCell ref="F21:G21"/>
    <mergeCell ref="L21:M21"/>
    <mergeCell ref="F22:G22"/>
    <mergeCell ref="L22:M22"/>
    <mergeCell ref="F19:G19"/>
    <mergeCell ref="L19:M19"/>
    <mergeCell ref="F20:G20"/>
    <mergeCell ref="L20:M20"/>
    <mergeCell ref="F17:G17"/>
    <mergeCell ref="L17:M17"/>
    <mergeCell ref="F18:G18"/>
    <mergeCell ref="L18:M18"/>
    <mergeCell ref="F15:G15"/>
    <mergeCell ref="L15:M15"/>
    <mergeCell ref="F16:G16"/>
    <mergeCell ref="L16:M16"/>
    <mergeCell ref="F13:G13"/>
    <mergeCell ref="L13:M13"/>
    <mergeCell ref="F14:G14"/>
    <mergeCell ref="L14:M14"/>
    <mergeCell ref="F11:G11"/>
    <mergeCell ref="L11:M11"/>
    <mergeCell ref="F12:G12"/>
    <mergeCell ref="L12:M12"/>
    <mergeCell ref="F9:G9"/>
    <mergeCell ref="L9:M9"/>
    <mergeCell ref="F10:G10"/>
    <mergeCell ref="L10:M10"/>
    <mergeCell ref="P7:P8"/>
    <mergeCell ref="J7:J8"/>
    <mergeCell ref="K7:K8"/>
    <mergeCell ref="L7:L8"/>
    <mergeCell ref="M7:M8"/>
    <mergeCell ref="O7:O8"/>
    <mergeCell ref="C6:I6"/>
    <mergeCell ref="J6:P6"/>
    <mergeCell ref="C7:C8"/>
    <mergeCell ref="D7:D8"/>
    <mergeCell ref="E7:E8"/>
    <mergeCell ref="F7:F8"/>
    <mergeCell ref="G7:G8"/>
    <mergeCell ref="H7:H8"/>
    <mergeCell ref="I7:I8"/>
    <mergeCell ref="N7:N8"/>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71"/>
  <sheetViews>
    <sheetView showGridLines="0" showRowColHeaders="0" showZeros="0" zoomScale="25" zoomScaleNormal="25" zoomScaleSheetLayoutView="25" zoomScalePageLayoutView="0" workbookViewId="0" topLeftCell="A1">
      <selection activeCell="A7" sqref="A7"/>
    </sheetView>
  </sheetViews>
  <sheetFormatPr defaultColWidth="9.140625" defaultRowHeight="12.75"/>
  <cols>
    <col min="1" max="2" width="255.7109375" style="115" customWidth="1"/>
    <col min="3" max="16384" width="9.140625" style="115" customWidth="1"/>
  </cols>
  <sheetData>
    <row r="2" spans="1:2" s="141" customFormat="1" ht="249.75" customHeight="1">
      <c r="A2" s="238" t="s">
        <v>148</v>
      </c>
      <c r="B2" s="238" t="s">
        <v>148</v>
      </c>
    </row>
    <row r="3" spans="1:2" ht="124.5" customHeight="1">
      <c r="A3" s="237" t="str">
        <f>'TEAM NAMES &amp; EVENTS'!$D$7</f>
        <v>Eggbuckland Indoor Athletics</v>
      </c>
      <c r="B3" s="237" t="str">
        <f>'TEAM NAMES &amp; EVENTS'!$D$7</f>
        <v>Eggbuckland Indoor Athletics</v>
      </c>
    </row>
    <row r="4" spans="1:2" ht="12.75" customHeight="1">
      <c r="A4" s="252"/>
      <c r="B4" s="175"/>
    </row>
    <row r="5" spans="1:2" s="143" customFormat="1" ht="300" customHeight="1">
      <c r="A5" s="175" t="str">
        <f>'TEAM NAMES &amp; EVENTS'!$D12</f>
        <v>Austin Farm</v>
      </c>
      <c r="B5" s="175" t="str">
        <f>'TEAM NAMES &amp; EVENTS'!$D13</f>
        <v>Widey Court</v>
      </c>
    </row>
    <row r="6" spans="1:2" ht="12.75">
      <c r="A6" s="145"/>
      <c r="B6" s="145"/>
    </row>
    <row r="7" spans="1:2" ht="90" customHeight="1">
      <c r="A7" s="154"/>
      <c r="B7" s="154"/>
    </row>
    <row r="8" spans="1:2" s="141" customFormat="1" ht="45" customHeight="1">
      <c r="A8" s="155"/>
      <c r="B8" s="155"/>
    </row>
    <row r="9" spans="1:2" ht="12.75">
      <c r="A9" s="145"/>
      <c r="B9" s="145"/>
    </row>
    <row r="10" spans="1:2" ht="12.75">
      <c r="A10" s="145"/>
      <c r="B10" s="145"/>
    </row>
    <row r="11" spans="1:2" ht="249.75" customHeight="1">
      <c r="A11" s="238" t="s">
        <v>148</v>
      </c>
      <c r="B11" s="238" t="s">
        <v>148</v>
      </c>
    </row>
    <row r="12" spans="1:2" ht="124.5" customHeight="1">
      <c r="A12" s="237" t="str">
        <f>'TEAM NAMES &amp; EVENTS'!$D$7</f>
        <v>Eggbuckland Indoor Athletics</v>
      </c>
      <c r="B12" s="237" t="str">
        <f>'TEAM NAMES &amp; EVENTS'!$D$7</f>
        <v>Eggbuckland Indoor Athletics</v>
      </c>
    </row>
    <row r="13" spans="1:2" ht="12.75" customHeight="1">
      <c r="A13" s="175"/>
      <c r="B13" s="175"/>
    </row>
    <row r="14" spans="1:2" ht="300" customHeight="1">
      <c r="A14" s="175" t="str">
        <f>'TEAM NAMES &amp; EVENTS'!$D14</f>
        <v>St Edwards</v>
      </c>
      <c r="B14" s="175" t="str">
        <f>'TEAM NAMES &amp; EVENTS'!$D15</f>
        <v>Compton</v>
      </c>
    </row>
    <row r="15" spans="1:2" ht="12.75">
      <c r="A15" s="145"/>
      <c r="B15" s="145"/>
    </row>
    <row r="16" spans="1:2" ht="90" customHeight="1">
      <c r="A16" s="154"/>
      <c r="B16" s="154"/>
    </row>
    <row r="17" spans="1:2" ht="44.25">
      <c r="A17" s="155"/>
      <c r="B17" s="155"/>
    </row>
    <row r="18" spans="1:2" ht="12.75">
      <c r="A18" s="145"/>
      <c r="B18" s="145"/>
    </row>
    <row r="19" spans="1:2" ht="12.75">
      <c r="A19" s="145"/>
      <c r="B19" s="145"/>
    </row>
    <row r="20" spans="1:2" ht="249.75" customHeight="1">
      <c r="A20" s="238" t="s">
        <v>148</v>
      </c>
      <c r="B20" s="238" t="s">
        <v>148</v>
      </c>
    </row>
    <row r="21" spans="1:2" ht="124.5" customHeight="1">
      <c r="A21" s="237" t="str">
        <f>'TEAM NAMES &amp; EVENTS'!$D$7</f>
        <v>Eggbuckland Indoor Athletics</v>
      </c>
      <c r="B21" s="237" t="str">
        <f>'TEAM NAMES &amp; EVENTS'!$D$7</f>
        <v>Eggbuckland Indoor Athletics</v>
      </c>
    </row>
    <row r="22" spans="1:2" ht="12.75" customHeight="1">
      <c r="A22" s="175"/>
      <c r="B22" s="175"/>
    </row>
    <row r="23" spans="1:2" ht="300" customHeight="1">
      <c r="A23" s="175">
        <f>'TEAM NAMES &amp; EVENTS'!$D16</f>
        <v>0</v>
      </c>
      <c r="B23" s="175">
        <f>'TEAM NAMES &amp; EVENTS'!$D17</f>
        <v>0</v>
      </c>
    </row>
    <row r="24" spans="1:2" ht="12.75">
      <c r="A24" s="145"/>
      <c r="B24" s="145"/>
    </row>
    <row r="25" spans="1:2" ht="90" customHeight="1">
      <c r="A25" s="154"/>
      <c r="B25" s="154"/>
    </row>
    <row r="26" spans="1:2" ht="44.25">
      <c r="A26" s="155"/>
      <c r="B26" s="155"/>
    </row>
    <row r="27" spans="1:2" ht="12.75" customHeight="1">
      <c r="A27" s="155"/>
      <c r="B27" s="155"/>
    </row>
    <row r="28" spans="1:2" ht="12.75">
      <c r="A28" s="145"/>
      <c r="B28" s="145"/>
    </row>
    <row r="29" spans="1:2" ht="249.75" customHeight="1">
      <c r="A29" s="238" t="s">
        <v>148</v>
      </c>
      <c r="B29" s="238" t="s">
        <v>148</v>
      </c>
    </row>
    <row r="30" spans="1:2" ht="124.5" customHeight="1">
      <c r="A30" s="237" t="str">
        <f>'TEAM NAMES &amp; EVENTS'!$D$7</f>
        <v>Eggbuckland Indoor Athletics</v>
      </c>
      <c r="B30" s="237" t="str">
        <f>'TEAM NAMES &amp; EVENTS'!$D$7</f>
        <v>Eggbuckland Indoor Athletics</v>
      </c>
    </row>
    <row r="31" spans="1:2" ht="12.75" customHeight="1">
      <c r="A31" s="175"/>
      <c r="B31" s="175"/>
    </row>
    <row r="32" spans="1:2" ht="300" customHeight="1">
      <c r="A32" s="175">
        <f>'TEAM NAMES &amp; EVENTS'!$D18</f>
        <v>0</v>
      </c>
      <c r="B32" s="175">
        <f>'TEAM NAMES &amp; EVENTS'!$D19</f>
        <v>0</v>
      </c>
    </row>
    <row r="33" spans="1:2" ht="12.75">
      <c r="A33" s="145"/>
      <c r="B33" s="145"/>
    </row>
    <row r="34" spans="1:2" ht="90" customHeight="1">
      <c r="A34" s="154"/>
      <c r="B34" s="154"/>
    </row>
    <row r="35" spans="1:2" ht="44.25">
      <c r="A35" s="155"/>
      <c r="B35" s="155"/>
    </row>
    <row r="36" spans="1:2" ht="12.75">
      <c r="A36" s="145"/>
      <c r="B36" s="145"/>
    </row>
    <row r="38" spans="1:2" ht="124.5" customHeight="1">
      <c r="A38" s="140"/>
      <c r="B38" s="140"/>
    </row>
    <row r="39" spans="1:2" ht="124.5" customHeight="1">
      <c r="A39" s="540"/>
      <c r="B39" s="540"/>
    </row>
    <row r="40" spans="1:2" ht="12.75" customHeight="1">
      <c r="A40" s="540"/>
      <c r="B40" s="540"/>
    </row>
    <row r="41" spans="1:2" ht="300" customHeight="1">
      <c r="A41" s="540"/>
      <c r="B41" s="540"/>
    </row>
    <row r="43" spans="1:2" ht="94.5" customHeight="1">
      <c r="A43" s="140"/>
      <c r="B43" s="140"/>
    </row>
    <row r="44" spans="1:2" ht="44.25">
      <c r="A44" s="142"/>
      <c r="B44" s="142"/>
    </row>
    <row r="47" spans="1:2" ht="124.5" customHeight="1">
      <c r="A47" s="140"/>
      <c r="B47" s="140"/>
    </row>
    <row r="48" spans="1:2" ht="124.5" customHeight="1">
      <c r="A48" s="540"/>
      <c r="B48" s="540"/>
    </row>
    <row r="49" spans="1:2" ht="12.75" customHeight="1">
      <c r="A49" s="540"/>
      <c r="B49" s="540"/>
    </row>
    <row r="50" spans="1:2" ht="300" customHeight="1">
      <c r="A50" s="540"/>
      <c r="B50" s="540"/>
    </row>
    <row r="52" spans="1:2" ht="94.5" customHeight="1">
      <c r="A52" s="140"/>
      <c r="B52" s="140"/>
    </row>
    <row r="53" spans="1:2" ht="44.25">
      <c r="A53" s="142"/>
      <c r="B53" s="142"/>
    </row>
    <row r="56" spans="1:2" ht="124.5" customHeight="1">
      <c r="A56" s="140"/>
      <c r="B56" s="140"/>
    </row>
    <row r="57" spans="1:2" ht="124.5" customHeight="1">
      <c r="A57" s="540"/>
      <c r="B57" s="540"/>
    </row>
    <row r="58" spans="1:2" ht="12.75" customHeight="1">
      <c r="A58" s="540"/>
      <c r="B58" s="540"/>
    </row>
    <row r="59" spans="1:2" ht="300" customHeight="1">
      <c r="A59" s="540"/>
      <c r="B59" s="540"/>
    </row>
    <row r="61" spans="1:2" ht="94.5" customHeight="1">
      <c r="A61" s="140"/>
      <c r="B61" s="140"/>
    </row>
    <row r="62" spans="1:2" ht="44.25">
      <c r="A62" s="142"/>
      <c r="B62" s="142"/>
    </row>
    <row r="65" spans="1:2" ht="124.5" customHeight="1">
      <c r="A65" s="140"/>
      <c r="B65" s="140"/>
    </row>
    <row r="66" spans="1:2" ht="124.5" customHeight="1">
      <c r="A66" s="540"/>
      <c r="B66" s="540"/>
    </row>
    <row r="67" spans="1:2" ht="12.75" customHeight="1">
      <c r="A67" s="540"/>
      <c r="B67" s="540"/>
    </row>
    <row r="68" spans="1:2" ht="300" customHeight="1">
      <c r="A68" s="540"/>
      <c r="B68" s="540"/>
    </row>
    <row r="70" spans="1:2" ht="94.5" customHeight="1">
      <c r="A70" s="140"/>
      <c r="B70" s="140"/>
    </row>
    <row r="71" spans="1:2" ht="44.25">
      <c r="A71" s="142"/>
      <c r="B71" s="142"/>
    </row>
  </sheetData>
  <sheetProtection password="CC28" sheet="1" scenarios="1" formatCells="0" selectLockedCells="1"/>
  <mergeCells count="8">
    <mergeCell ref="B39:B41"/>
    <mergeCell ref="A39:A41"/>
    <mergeCell ref="A66:A68"/>
    <mergeCell ref="B66:B68"/>
    <mergeCell ref="A48:A50"/>
    <mergeCell ref="B48:B50"/>
    <mergeCell ref="A57:A59"/>
    <mergeCell ref="B57:B59"/>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headerFooter alignWithMargins="0">
    <oddFooter>&amp;L&amp;G&amp;R&amp;G</oddFooter>
  </headerFooter>
  <rowBreaks count="7" manualBreakCount="7">
    <brk id="9" max="1" man="1"/>
    <brk id="18" max="1" man="1"/>
    <brk id="27" max="1" man="1"/>
    <brk id="36" max="1" man="1"/>
    <brk id="45" max="1" man="1"/>
    <brk id="54" max="1" man="1"/>
    <brk id="63" max="1"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W35"/>
  <sheetViews>
    <sheetView showGridLines="0" showRowColHeaders="0" zoomScale="60" zoomScaleNormal="60" zoomScaleSheetLayoutView="100" zoomScalePageLayoutView="0" workbookViewId="0" topLeftCell="A1">
      <selection activeCell="E18" sqref="E18"/>
    </sheetView>
  </sheetViews>
  <sheetFormatPr defaultColWidth="9.140625" defaultRowHeight="12.75"/>
  <cols>
    <col min="1" max="1" width="17.7109375" style="21" customWidth="1"/>
    <col min="2" max="2" width="21.421875" style="18" hidden="1" customWidth="1"/>
    <col min="3" max="3" width="21.421875" style="18" customWidth="1"/>
    <col min="4" max="4" width="35.8515625" style="18" bestFit="1" customWidth="1"/>
    <col min="5" max="5" width="30.7109375" style="18" customWidth="1"/>
    <col min="6" max="6" width="18.00390625" style="18" customWidth="1"/>
    <col min="7" max="7" width="10.8515625" style="18" customWidth="1"/>
    <col min="8" max="8" width="19.00390625" style="18" customWidth="1"/>
    <col min="9" max="9" width="10.421875" style="21" customWidth="1"/>
    <col min="10" max="10" width="17.7109375" style="21" customWidth="1"/>
    <col min="11" max="11" width="15.00390625" style="18" bestFit="1" customWidth="1"/>
    <col min="12" max="12" width="12.140625" style="18" bestFit="1" customWidth="1"/>
    <col min="13" max="14" width="9.140625" style="18" customWidth="1"/>
    <col min="15" max="15" width="12.28125" style="18" hidden="1" customWidth="1"/>
    <col min="16" max="17" width="0" style="18" hidden="1" customWidth="1"/>
    <col min="18" max="19" width="9.140625" style="18" customWidth="1"/>
    <col min="20" max="20" width="33.57421875" style="18" customWidth="1"/>
    <col min="21" max="21" width="9.140625" style="18" customWidth="1"/>
    <col min="22" max="22" width="33.57421875" style="18" customWidth="1"/>
    <col min="23" max="16384" width="9.140625" style="18" customWidth="1"/>
  </cols>
  <sheetData>
    <row r="1" spans="1:10" s="21" customFormat="1" ht="12.75">
      <c r="A1" s="19"/>
      <c r="B1" s="22"/>
      <c r="C1" s="22"/>
      <c r="D1" s="22"/>
      <c r="E1" s="22"/>
      <c r="F1" s="22"/>
      <c r="G1" s="22"/>
      <c r="H1" s="22"/>
      <c r="I1" s="22"/>
      <c r="J1" s="23"/>
    </row>
    <row r="2" spans="1:10" s="21" customFormat="1" ht="12.75">
      <c r="A2" s="20"/>
      <c r="B2" s="23"/>
      <c r="C2" s="23"/>
      <c r="D2" s="23"/>
      <c r="E2" s="23"/>
      <c r="F2" s="23"/>
      <c r="G2" s="23"/>
      <c r="H2" s="23"/>
      <c r="I2" s="23"/>
      <c r="J2" s="23"/>
    </row>
    <row r="3" spans="1:10" s="21" customFormat="1" ht="12.75">
      <c r="A3" s="20"/>
      <c r="B3" s="23"/>
      <c r="C3" s="23"/>
      <c r="D3" s="23"/>
      <c r="E3" s="23"/>
      <c r="F3" s="23"/>
      <c r="G3" s="23"/>
      <c r="H3" s="23"/>
      <c r="I3" s="23"/>
      <c r="J3" s="23"/>
    </row>
    <row r="4" spans="1:10" s="21" customFormat="1" ht="12.75">
      <c r="A4" s="20"/>
      <c r="B4" s="23"/>
      <c r="C4" s="23"/>
      <c r="D4" s="23"/>
      <c r="E4" s="23"/>
      <c r="F4" s="23"/>
      <c r="G4" s="23"/>
      <c r="H4" s="23"/>
      <c r="I4" s="23"/>
      <c r="J4" s="23"/>
    </row>
    <row r="5" spans="1:10" s="21" customFormat="1" ht="12.75">
      <c r="A5" s="20"/>
      <c r="B5" s="23"/>
      <c r="C5" s="23"/>
      <c r="D5" s="23"/>
      <c r="E5" s="23"/>
      <c r="F5" s="23"/>
      <c r="G5" s="23"/>
      <c r="H5" s="23"/>
      <c r="I5" s="23"/>
      <c r="J5" s="23"/>
    </row>
    <row r="6" spans="1:10" s="21" customFormat="1" ht="25.5" customHeight="1">
      <c r="A6" s="20"/>
      <c r="B6" s="23"/>
      <c r="C6" s="23"/>
      <c r="D6" s="23"/>
      <c r="E6" s="23"/>
      <c r="F6" s="23"/>
      <c r="G6" s="23"/>
      <c r="H6" s="23"/>
      <c r="I6" s="23"/>
      <c r="J6" s="23"/>
    </row>
    <row r="7" spans="1:23" s="21" customFormat="1" ht="51.75" customHeight="1">
      <c r="A7" s="20"/>
      <c r="B7" s="23"/>
      <c r="C7" s="101" t="s">
        <v>45</v>
      </c>
      <c r="D7" s="380" t="s">
        <v>153</v>
      </c>
      <c r="E7" s="381"/>
      <c r="I7" s="80"/>
      <c r="J7" s="23"/>
      <c r="S7" s="83"/>
      <c r="T7" s="83"/>
      <c r="U7" s="83"/>
      <c r="V7" s="83"/>
      <c r="W7" s="83"/>
    </row>
    <row r="8" spans="1:23" s="21" customFormat="1" ht="29.25" customHeight="1">
      <c r="A8" s="20"/>
      <c r="B8" s="23"/>
      <c r="C8" s="102" t="s">
        <v>44</v>
      </c>
      <c r="D8" s="382"/>
      <c r="E8" s="383"/>
      <c r="G8" s="23"/>
      <c r="H8" s="23"/>
      <c r="I8" s="23"/>
      <c r="J8" s="23"/>
      <c r="O8" s="384" t="s">
        <v>58</v>
      </c>
      <c r="P8" s="384"/>
      <c r="S8" s="83"/>
      <c r="T8" s="83"/>
      <c r="U8" s="83"/>
      <c r="V8" s="83"/>
      <c r="W8" s="83"/>
    </row>
    <row r="9" spans="1:23" s="21" customFormat="1" ht="31.5" customHeight="1">
      <c r="A9" s="20"/>
      <c r="B9" s="23"/>
      <c r="C9" s="102" t="s">
        <v>62</v>
      </c>
      <c r="D9" s="382"/>
      <c r="E9" s="386"/>
      <c r="G9" s="23"/>
      <c r="H9" s="23"/>
      <c r="I9" s="23"/>
      <c r="J9" s="23"/>
      <c r="S9" s="83"/>
      <c r="T9" s="83"/>
      <c r="U9" s="83"/>
      <c r="V9" s="83"/>
      <c r="W9" s="83"/>
    </row>
    <row r="10" spans="1:23" s="21" customFormat="1" ht="20.25" customHeight="1" thickBot="1">
      <c r="A10" s="20"/>
      <c r="B10" s="23"/>
      <c r="C10" s="23"/>
      <c r="D10" s="23"/>
      <c r="E10" s="23"/>
      <c r="F10" s="52"/>
      <c r="G10" s="23"/>
      <c r="H10" s="86"/>
      <c r="I10" s="23"/>
      <c r="J10" s="23"/>
      <c r="S10" s="83"/>
      <c r="T10" s="83"/>
      <c r="U10" s="83"/>
      <c r="V10" s="83"/>
      <c r="W10" s="83"/>
    </row>
    <row r="11" spans="1:23" ht="32.25" customHeight="1" thickBot="1">
      <c r="A11" s="20"/>
      <c r="B11" s="24"/>
      <c r="C11" s="103"/>
      <c r="D11" s="96" t="s">
        <v>29</v>
      </c>
      <c r="E11" s="97" t="s">
        <v>28</v>
      </c>
      <c r="F11" s="87"/>
      <c r="G11" s="385" t="s">
        <v>61</v>
      </c>
      <c r="H11" s="385"/>
      <c r="I11" s="385"/>
      <c r="J11" s="23"/>
      <c r="K11" s="90" t="s">
        <v>30</v>
      </c>
      <c r="L11" s="91" t="s">
        <v>31</v>
      </c>
      <c r="O11" s="25" t="s">
        <v>30</v>
      </c>
      <c r="P11" s="26" t="s">
        <v>31</v>
      </c>
      <c r="S11" s="88"/>
      <c r="T11" s="152" t="s">
        <v>59</v>
      </c>
      <c r="U11" s="107"/>
      <c r="V11" s="152" t="s">
        <v>26</v>
      </c>
      <c r="W11" s="84"/>
    </row>
    <row r="12" spans="1:23" ht="32.25" customHeight="1" thickBot="1">
      <c r="A12" s="81">
        <v>1</v>
      </c>
      <c r="B12" s="98" t="s">
        <v>32</v>
      </c>
      <c r="C12" s="98" t="s">
        <v>32</v>
      </c>
      <c r="D12" s="112" t="s">
        <v>154</v>
      </c>
      <c r="E12" s="93" t="s">
        <v>2</v>
      </c>
      <c r="F12" s="79"/>
      <c r="G12" s="82"/>
      <c r="H12" s="92">
        <v>4</v>
      </c>
      <c r="I12" s="82"/>
      <c r="J12" s="23"/>
      <c r="K12" s="161">
        <v>1</v>
      </c>
      <c r="L12" s="160">
        <f>LOOKUP(H12,O12:O35,P12:P35)</f>
        <v>8</v>
      </c>
      <c r="O12" s="53">
        <v>1</v>
      </c>
      <c r="P12" s="70">
        <v>2</v>
      </c>
      <c r="S12" s="104">
        <v>1</v>
      </c>
      <c r="T12" s="163" t="s">
        <v>1</v>
      </c>
      <c r="U12" s="108">
        <v>1</v>
      </c>
      <c r="V12" s="165" t="s">
        <v>16</v>
      </c>
      <c r="W12" s="84"/>
    </row>
    <row r="13" spans="1:23" ht="32.25" customHeight="1" thickBot="1">
      <c r="A13" s="81">
        <v>2</v>
      </c>
      <c r="B13" s="99" t="s">
        <v>33</v>
      </c>
      <c r="C13" s="99" t="s">
        <v>33</v>
      </c>
      <c r="D13" s="113" t="s">
        <v>155</v>
      </c>
      <c r="E13" s="94" t="s">
        <v>5</v>
      </c>
      <c r="F13" s="79"/>
      <c r="G13" s="82"/>
      <c r="H13" s="82"/>
      <c r="I13" s="82"/>
      <c r="J13" s="23"/>
      <c r="K13" s="161">
        <v>2</v>
      </c>
      <c r="L13" s="160">
        <f aca="true" t="shared" si="0" ref="L13:L19">L12-2</f>
        <v>6</v>
      </c>
      <c r="O13" s="54">
        <v>2</v>
      </c>
      <c r="P13" s="70">
        <v>4</v>
      </c>
      <c r="S13" s="105">
        <v>2</v>
      </c>
      <c r="T13" s="164" t="s">
        <v>8</v>
      </c>
      <c r="U13" s="109">
        <v>2</v>
      </c>
      <c r="V13" s="166" t="s">
        <v>17</v>
      </c>
      <c r="W13" s="84"/>
    </row>
    <row r="14" spans="1:23" ht="32.25" customHeight="1" thickBot="1">
      <c r="A14" s="81">
        <v>3</v>
      </c>
      <c r="B14" s="99" t="s">
        <v>34</v>
      </c>
      <c r="C14" s="99" t="s">
        <v>34</v>
      </c>
      <c r="D14" s="113" t="s">
        <v>156</v>
      </c>
      <c r="E14" s="94" t="s">
        <v>6</v>
      </c>
      <c r="F14" s="79"/>
      <c r="J14" s="23"/>
      <c r="K14" s="161">
        <v>3</v>
      </c>
      <c r="L14" s="160">
        <f t="shared" si="0"/>
        <v>4</v>
      </c>
      <c r="O14" s="54">
        <v>3</v>
      </c>
      <c r="P14" s="70">
        <v>6</v>
      </c>
      <c r="S14" s="105">
        <v>3</v>
      </c>
      <c r="T14" s="164" t="s">
        <v>9</v>
      </c>
      <c r="U14" s="109">
        <v>3</v>
      </c>
      <c r="V14" s="166" t="s">
        <v>18</v>
      </c>
      <c r="W14" s="84"/>
    </row>
    <row r="15" spans="1:23" ht="32.25" customHeight="1" thickBot="1">
      <c r="A15" s="81">
        <v>4</v>
      </c>
      <c r="B15" s="99" t="s">
        <v>35</v>
      </c>
      <c r="C15" s="99" t="s">
        <v>35</v>
      </c>
      <c r="D15" s="113" t="s">
        <v>157</v>
      </c>
      <c r="E15" s="94" t="s">
        <v>7</v>
      </c>
      <c r="F15" s="79"/>
      <c r="J15" s="23"/>
      <c r="K15" s="161">
        <v>4</v>
      </c>
      <c r="L15" s="160">
        <f t="shared" si="0"/>
        <v>2</v>
      </c>
      <c r="O15" s="54">
        <v>4</v>
      </c>
      <c r="P15" s="70">
        <v>8</v>
      </c>
      <c r="S15" s="105">
        <v>4</v>
      </c>
      <c r="T15" s="164" t="s">
        <v>10</v>
      </c>
      <c r="U15" s="109">
        <v>4</v>
      </c>
      <c r="V15" s="166" t="s">
        <v>19</v>
      </c>
      <c r="W15" s="84"/>
    </row>
    <row r="16" spans="1:23" ht="32.25" customHeight="1" thickBot="1">
      <c r="A16" s="81">
        <v>5</v>
      </c>
      <c r="B16" s="99" t="s">
        <v>36</v>
      </c>
      <c r="C16" s="99" t="s">
        <v>36</v>
      </c>
      <c r="D16" s="113"/>
      <c r="E16" s="94"/>
      <c r="F16" s="79"/>
      <c r="G16" s="379" t="s">
        <v>138</v>
      </c>
      <c r="H16" s="379"/>
      <c r="I16" s="379"/>
      <c r="J16" s="23"/>
      <c r="K16" s="161">
        <v>5</v>
      </c>
      <c r="L16" s="160">
        <f t="shared" si="0"/>
        <v>0</v>
      </c>
      <c r="O16" s="54">
        <v>5</v>
      </c>
      <c r="P16" s="70">
        <v>10</v>
      </c>
      <c r="S16" s="105">
        <v>5</v>
      </c>
      <c r="T16" s="164" t="s">
        <v>11</v>
      </c>
      <c r="U16" s="109">
        <v>5</v>
      </c>
      <c r="V16" s="166" t="s">
        <v>20</v>
      </c>
      <c r="W16" s="84"/>
    </row>
    <row r="17" spans="1:23" ht="32.25" customHeight="1" thickBot="1">
      <c r="A17" s="81">
        <v>6</v>
      </c>
      <c r="B17" s="99" t="s">
        <v>37</v>
      </c>
      <c r="C17" s="99" t="s">
        <v>37</v>
      </c>
      <c r="D17" s="113"/>
      <c r="E17" s="94"/>
      <c r="F17" s="79"/>
      <c r="G17" s="379"/>
      <c r="H17" s="379"/>
      <c r="I17" s="379"/>
      <c r="J17" s="23"/>
      <c r="K17" s="161">
        <v>6</v>
      </c>
      <c r="L17" s="160">
        <f t="shared" si="0"/>
        <v>-2</v>
      </c>
      <c r="O17" s="54">
        <v>6</v>
      </c>
      <c r="P17" s="70">
        <v>12</v>
      </c>
      <c r="S17" s="105">
        <v>6</v>
      </c>
      <c r="T17" s="164" t="s">
        <v>60</v>
      </c>
      <c r="U17" s="109">
        <v>6</v>
      </c>
      <c r="V17" s="166" t="s">
        <v>21</v>
      </c>
      <c r="W17" s="84"/>
    </row>
    <row r="18" spans="1:23" ht="32.25" customHeight="1" thickBot="1">
      <c r="A18" s="81">
        <v>7</v>
      </c>
      <c r="B18" s="99" t="s">
        <v>38</v>
      </c>
      <c r="C18" s="99" t="s">
        <v>38</v>
      </c>
      <c r="D18" s="113"/>
      <c r="E18" s="94"/>
      <c r="F18" s="79"/>
      <c r="G18" s="379"/>
      <c r="H18" s="379"/>
      <c r="I18" s="379"/>
      <c r="J18" s="23"/>
      <c r="K18" s="161">
        <v>7</v>
      </c>
      <c r="L18" s="160">
        <f t="shared" si="0"/>
        <v>-4</v>
      </c>
      <c r="O18" s="54">
        <v>7</v>
      </c>
      <c r="P18" s="70">
        <v>14</v>
      </c>
      <c r="S18" s="105">
        <v>7</v>
      </c>
      <c r="T18" s="153"/>
      <c r="U18" s="109">
        <v>7</v>
      </c>
      <c r="V18" s="153"/>
      <c r="W18" s="84"/>
    </row>
    <row r="19" spans="1:23" ht="32.25" customHeight="1" thickBot="1">
      <c r="A19" s="81">
        <v>8</v>
      </c>
      <c r="B19" s="99" t="s">
        <v>39</v>
      </c>
      <c r="C19" s="100" t="s">
        <v>39</v>
      </c>
      <c r="D19" s="114"/>
      <c r="E19" s="95"/>
      <c r="F19" s="79"/>
      <c r="G19" s="379"/>
      <c r="H19" s="379"/>
      <c r="I19" s="379"/>
      <c r="J19" s="23"/>
      <c r="K19" s="161">
        <v>8</v>
      </c>
      <c r="L19" s="162">
        <f t="shared" si="0"/>
        <v>-6</v>
      </c>
      <c r="O19" s="54">
        <v>8</v>
      </c>
      <c r="P19" s="70">
        <v>16</v>
      </c>
      <c r="S19" s="106">
        <v>8</v>
      </c>
      <c r="T19" s="89"/>
      <c r="U19" s="110">
        <v>8</v>
      </c>
      <c r="V19" s="89"/>
      <c r="W19" s="84"/>
    </row>
    <row r="20" spans="1:23" ht="32.25" customHeight="1" thickBot="1">
      <c r="A20" s="81">
        <v>9</v>
      </c>
      <c r="B20" s="99" t="s">
        <v>40</v>
      </c>
      <c r="C20" s="318"/>
      <c r="D20" s="319"/>
      <c r="E20" s="320"/>
      <c r="F20" s="79"/>
      <c r="G20" s="379"/>
      <c r="H20" s="379"/>
      <c r="I20" s="379"/>
      <c r="J20" s="23"/>
      <c r="K20" s="321"/>
      <c r="L20" s="87"/>
      <c r="O20" s="54">
        <v>9</v>
      </c>
      <c r="P20" s="70">
        <v>18</v>
      </c>
      <c r="U20" s="84"/>
      <c r="V20" s="84"/>
      <c r="W20" s="84"/>
    </row>
    <row r="21" spans="1:23" ht="32.25" customHeight="1" thickBot="1">
      <c r="A21" s="81">
        <v>10</v>
      </c>
      <c r="B21" s="99" t="s">
        <v>41</v>
      </c>
      <c r="C21" s="318"/>
      <c r="D21" s="319"/>
      <c r="E21" s="320"/>
      <c r="F21" s="79"/>
      <c r="G21" s="79"/>
      <c r="H21" s="79"/>
      <c r="I21" s="52"/>
      <c r="J21" s="23"/>
      <c r="K21" s="321"/>
      <c r="L21" s="87"/>
      <c r="O21" s="54">
        <v>10</v>
      </c>
      <c r="P21" s="70">
        <v>20</v>
      </c>
      <c r="U21" s="84"/>
      <c r="V21" s="84"/>
      <c r="W21" s="84"/>
    </row>
    <row r="22" spans="1:23" ht="32.25" customHeight="1" thickBot="1">
      <c r="A22" s="81">
        <v>11</v>
      </c>
      <c r="B22" s="99" t="s">
        <v>42</v>
      </c>
      <c r="C22" s="318"/>
      <c r="D22" s="319"/>
      <c r="E22" s="320"/>
      <c r="F22" s="79"/>
      <c r="G22" s="79"/>
      <c r="H22" s="79"/>
      <c r="I22" s="52"/>
      <c r="J22" s="23"/>
      <c r="K22" s="321"/>
      <c r="L22" s="87"/>
      <c r="O22" s="54">
        <v>11</v>
      </c>
      <c r="P22" s="70">
        <v>22</v>
      </c>
      <c r="U22" s="84"/>
      <c r="V22" s="84"/>
      <c r="W22" s="84"/>
    </row>
    <row r="23" spans="1:23" ht="32.25" customHeight="1" thickBot="1">
      <c r="A23" s="81">
        <v>12</v>
      </c>
      <c r="B23" s="99" t="s">
        <v>43</v>
      </c>
      <c r="C23" s="318"/>
      <c r="D23" s="319"/>
      <c r="E23" s="320"/>
      <c r="F23" s="79"/>
      <c r="G23" s="79"/>
      <c r="H23" s="79"/>
      <c r="I23" s="52"/>
      <c r="J23" s="23"/>
      <c r="K23" s="321"/>
      <c r="L23" s="87"/>
      <c r="O23" s="54">
        <v>12</v>
      </c>
      <c r="P23" s="70">
        <v>24</v>
      </c>
      <c r="U23" s="84"/>
      <c r="V23" s="84"/>
      <c r="W23" s="84"/>
    </row>
    <row r="24" spans="1:23" ht="32.25" customHeight="1" thickBot="1">
      <c r="A24" s="81">
        <v>13</v>
      </c>
      <c r="B24" s="99" t="s">
        <v>46</v>
      </c>
      <c r="C24" s="318"/>
      <c r="D24" s="319"/>
      <c r="E24" s="320"/>
      <c r="F24" s="79"/>
      <c r="G24" s="79"/>
      <c r="H24" s="79"/>
      <c r="I24" s="52"/>
      <c r="J24" s="23"/>
      <c r="K24" s="321"/>
      <c r="L24" s="87"/>
      <c r="O24" s="54">
        <v>13</v>
      </c>
      <c r="P24" s="70">
        <v>26</v>
      </c>
      <c r="U24" s="84"/>
      <c r="V24" s="84"/>
      <c r="W24" s="84"/>
    </row>
    <row r="25" spans="1:23" ht="32.25" customHeight="1" thickBot="1">
      <c r="A25" s="81">
        <v>14</v>
      </c>
      <c r="B25" s="99" t="s">
        <v>47</v>
      </c>
      <c r="C25" s="318"/>
      <c r="D25" s="319"/>
      <c r="E25" s="320"/>
      <c r="F25" s="79"/>
      <c r="G25" s="79"/>
      <c r="H25" s="79"/>
      <c r="I25" s="52"/>
      <c r="J25" s="23"/>
      <c r="K25" s="321"/>
      <c r="L25" s="87"/>
      <c r="O25" s="54">
        <v>14</v>
      </c>
      <c r="P25" s="70">
        <v>28</v>
      </c>
      <c r="U25" s="84"/>
      <c r="V25" s="84"/>
      <c r="W25" s="84"/>
    </row>
    <row r="26" spans="1:23" ht="32.25" customHeight="1" thickBot="1">
      <c r="A26" s="81">
        <v>15</v>
      </c>
      <c r="B26" s="99" t="s">
        <v>48</v>
      </c>
      <c r="C26" s="318"/>
      <c r="D26" s="319"/>
      <c r="E26" s="320"/>
      <c r="F26" s="79"/>
      <c r="G26" s="79"/>
      <c r="H26" s="79"/>
      <c r="I26" s="52"/>
      <c r="J26" s="23"/>
      <c r="K26" s="321"/>
      <c r="L26" s="87"/>
      <c r="O26" s="54">
        <v>15</v>
      </c>
      <c r="P26" s="70">
        <v>30</v>
      </c>
      <c r="U26" s="84"/>
      <c r="V26" s="84"/>
      <c r="W26" s="84"/>
    </row>
    <row r="27" spans="1:23" ht="32.25" customHeight="1" thickBot="1">
      <c r="A27" s="81">
        <v>16</v>
      </c>
      <c r="B27" s="99" t="s">
        <v>49</v>
      </c>
      <c r="C27" s="318"/>
      <c r="D27" s="319"/>
      <c r="E27" s="320"/>
      <c r="F27" s="79"/>
      <c r="G27" s="79"/>
      <c r="H27" s="79"/>
      <c r="I27" s="52"/>
      <c r="J27" s="23"/>
      <c r="K27" s="321"/>
      <c r="L27" s="87"/>
      <c r="O27" s="54">
        <v>16</v>
      </c>
      <c r="P27" s="70">
        <v>32</v>
      </c>
      <c r="U27" s="84"/>
      <c r="V27" s="84"/>
      <c r="W27" s="84"/>
    </row>
    <row r="28" spans="1:23" ht="32.25" customHeight="1" thickBot="1">
      <c r="A28" s="81">
        <v>17</v>
      </c>
      <c r="B28" s="99" t="s">
        <v>50</v>
      </c>
      <c r="O28" s="54">
        <v>17</v>
      </c>
      <c r="P28" s="70">
        <v>34</v>
      </c>
      <c r="U28" s="84"/>
      <c r="V28" s="84"/>
      <c r="W28" s="84"/>
    </row>
    <row r="29" spans="1:23" ht="32.25" customHeight="1" thickBot="1">
      <c r="A29" s="81">
        <v>18</v>
      </c>
      <c r="B29" s="99" t="s">
        <v>51</v>
      </c>
      <c r="O29" s="54">
        <v>18</v>
      </c>
      <c r="P29" s="70">
        <v>36</v>
      </c>
      <c r="S29" s="84"/>
      <c r="T29" s="84"/>
      <c r="U29" s="84"/>
      <c r="V29" s="84"/>
      <c r="W29" s="84"/>
    </row>
    <row r="30" spans="1:23" ht="32.25" customHeight="1" thickBot="1">
      <c r="A30" s="81">
        <v>19</v>
      </c>
      <c r="B30" s="99" t="s">
        <v>52</v>
      </c>
      <c r="O30" s="54">
        <v>19</v>
      </c>
      <c r="P30" s="70">
        <v>38</v>
      </c>
      <c r="S30" s="84"/>
      <c r="T30" s="84"/>
      <c r="U30" s="84"/>
      <c r="V30" s="84"/>
      <c r="W30" s="84"/>
    </row>
    <row r="31" spans="1:23" ht="32.25" customHeight="1" thickBot="1">
      <c r="A31" s="81">
        <v>20</v>
      </c>
      <c r="B31" s="99" t="s">
        <v>53</v>
      </c>
      <c r="O31" s="54">
        <v>20</v>
      </c>
      <c r="P31" s="70">
        <v>40</v>
      </c>
      <c r="S31" s="84"/>
      <c r="T31" s="84"/>
      <c r="U31" s="84"/>
      <c r="V31" s="84"/>
      <c r="W31" s="84"/>
    </row>
    <row r="32" spans="1:23" ht="32.25" customHeight="1" thickBot="1">
      <c r="A32" s="81">
        <v>21</v>
      </c>
      <c r="B32" s="99" t="s">
        <v>54</v>
      </c>
      <c r="O32" s="54">
        <v>21</v>
      </c>
      <c r="P32" s="70">
        <v>42</v>
      </c>
      <c r="S32" s="84"/>
      <c r="T32" s="84"/>
      <c r="U32" s="84"/>
      <c r="V32" s="84"/>
      <c r="W32" s="84"/>
    </row>
    <row r="33" spans="1:23" ht="32.25" customHeight="1" thickBot="1">
      <c r="A33" s="81">
        <v>22</v>
      </c>
      <c r="B33" s="99" t="s">
        <v>55</v>
      </c>
      <c r="O33" s="54">
        <v>22</v>
      </c>
      <c r="P33" s="70">
        <v>44</v>
      </c>
      <c r="S33" s="84"/>
      <c r="T33" s="84"/>
      <c r="U33" s="84"/>
      <c r="V33" s="84"/>
      <c r="W33" s="84"/>
    </row>
    <row r="34" spans="1:23" ht="32.25" customHeight="1" thickBot="1">
      <c r="A34" s="81">
        <v>23</v>
      </c>
      <c r="B34" s="99" t="s">
        <v>56</v>
      </c>
      <c r="O34" s="54">
        <v>23</v>
      </c>
      <c r="P34" s="70">
        <v>46</v>
      </c>
      <c r="S34" s="84"/>
      <c r="T34" s="84"/>
      <c r="U34" s="84"/>
      <c r="V34" s="84"/>
      <c r="W34" s="84"/>
    </row>
    <row r="35" spans="1:16" ht="32.25" customHeight="1">
      <c r="A35" s="81">
        <v>24</v>
      </c>
      <c r="B35" s="100" t="s">
        <v>57</v>
      </c>
      <c r="O35" s="54">
        <v>24</v>
      </c>
      <c r="P35" s="70">
        <v>48</v>
      </c>
    </row>
  </sheetData>
  <sheetProtection password="CC28" sheet="1" objects="1" scenarios="1" selectLockedCells="1"/>
  <mergeCells count="6">
    <mergeCell ref="G16:I20"/>
    <mergeCell ref="D7:E7"/>
    <mergeCell ref="D8:E8"/>
    <mergeCell ref="O8:P8"/>
    <mergeCell ref="G11:I11"/>
    <mergeCell ref="D9:E9"/>
  </mergeCells>
  <conditionalFormatting sqref="P12:P35">
    <cfRule type="expression" priority="1" dxfId="18" stopIfTrue="1">
      <formula>$H$12&lt;$A12</formula>
    </cfRule>
  </conditionalFormatting>
  <conditionalFormatting sqref="D12:E19">
    <cfRule type="expression" priority="2" dxfId="17" stopIfTrue="1">
      <formula>$H$12&lt;$A12</formula>
    </cfRule>
  </conditionalFormatting>
  <conditionalFormatting sqref="L12:L19">
    <cfRule type="expression" priority="3" dxfId="16" stopIfTrue="1">
      <formula>$H$12&lt;$A12</formula>
    </cfRule>
  </conditionalFormatting>
  <conditionalFormatting sqref="K12:K19">
    <cfRule type="expression" priority="4" dxfId="19" stopIfTrue="1">
      <formula>$K12&gt;$H$12</formula>
    </cfRule>
  </conditionalFormatting>
  <conditionalFormatting sqref="H12">
    <cfRule type="cellIs" priority="5" dxfId="14" operator="lessThanOrEqual" stopIfTrue="1">
      <formula>0</formula>
    </cfRule>
  </conditionalFormatting>
  <dataValidations count="1">
    <dataValidation type="whole" allowBlank="1" showInputMessage="1" showErrorMessage="1" errorTitle="Invalid Team Entry" error="You can not have more than 16 teams" sqref="H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AI76"/>
  <sheetViews>
    <sheetView showGridLines="0" showRowColHeaders="0" showZeros="0" zoomScaleSheetLayoutView="75" zoomScalePageLayoutView="0" workbookViewId="0" topLeftCell="A5">
      <selection activeCell="X1" sqref="X1"/>
    </sheetView>
  </sheetViews>
  <sheetFormatPr defaultColWidth="9.140625" defaultRowHeight="12.75"/>
  <cols>
    <col min="1" max="1" width="2.7109375" style="118" customWidth="1"/>
    <col min="2" max="2" width="4.7109375" style="118" customWidth="1"/>
    <col min="3" max="3" width="5.57421875" style="118" customWidth="1"/>
    <col min="4" max="4" width="12.8515625" style="118" customWidth="1"/>
    <col min="5" max="5" width="9.421875" style="118" customWidth="1"/>
    <col min="6" max="22" width="5.7109375" style="118" customWidth="1"/>
    <col min="23" max="23" width="2.7109375" style="118" customWidth="1"/>
    <col min="24" max="35" width="5.7109375" style="118" customWidth="1"/>
    <col min="36" max="16384" width="9.140625" style="118" customWidth="1"/>
  </cols>
  <sheetData>
    <row r="1" spans="1:23" ht="29.25" customHeight="1">
      <c r="A1" s="248"/>
      <c r="B1" s="243"/>
      <c r="C1" s="418" t="s">
        <v>147</v>
      </c>
      <c r="D1" s="418"/>
      <c r="E1" s="418"/>
      <c r="F1" s="418"/>
      <c r="G1" s="418"/>
      <c r="H1" s="418"/>
      <c r="I1" s="418"/>
      <c r="J1" s="418"/>
      <c r="K1" s="418"/>
      <c r="L1" s="417" t="str">
        <f>LOOKUP("Competition Name",'TEAM NAMES &amp; EVENTS'!$C$7,'TEAM NAMES &amp; EVENTS'!$D$7:$E$7)</f>
        <v>Eggbuckland Indoor Athletics</v>
      </c>
      <c r="M1" s="417"/>
      <c r="N1" s="417"/>
      <c r="O1" s="417"/>
      <c r="P1" s="417"/>
      <c r="Q1" s="417"/>
      <c r="R1" s="417"/>
      <c r="S1" s="417"/>
      <c r="T1" s="417"/>
      <c r="U1" s="417"/>
      <c r="W1" s="248"/>
    </row>
    <row r="2" spans="1:23" ht="15.75" customHeight="1">
      <c r="A2" s="248"/>
      <c r="B2" s="243"/>
      <c r="C2" s="322"/>
      <c r="D2" s="322"/>
      <c r="E2" s="322"/>
      <c r="F2" s="323"/>
      <c r="G2" s="323"/>
      <c r="H2" s="323"/>
      <c r="I2" s="324"/>
      <c r="J2" s="324"/>
      <c r="K2" s="324"/>
      <c r="L2" s="417"/>
      <c r="M2" s="417"/>
      <c r="N2" s="417"/>
      <c r="O2" s="417"/>
      <c r="P2" s="417"/>
      <c r="Q2" s="417"/>
      <c r="R2" s="417"/>
      <c r="S2" s="417"/>
      <c r="T2" s="417"/>
      <c r="U2" s="417"/>
      <c r="W2" s="248"/>
    </row>
    <row r="3" spans="1:23" ht="18.75" customHeight="1">
      <c r="A3" s="248"/>
      <c r="B3" s="243"/>
      <c r="C3" s="419">
        <f>LOOKUP("Date",'TEAM NAMES &amp; EVENTS'!$C$8,'TEAM NAMES &amp; EVENTS'!$D$8)</f>
        <v>0</v>
      </c>
      <c r="D3" s="419"/>
      <c r="E3" s="419"/>
      <c r="F3" s="419"/>
      <c r="G3" s="323"/>
      <c r="H3" s="323"/>
      <c r="I3" s="323"/>
      <c r="J3" s="323"/>
      <c r="K3" s="323"/>
      <c r="L3" s="417"/>
      <c r="M3" s="417"/>
      <c r="N3" s="417"/>
      <c r="O3" s="417"/>
      <c r="P3" s="417"/>
      <c r="Q3" s="417"/>
      <c r="R3" s="417"/>
      <c r="S3" s="417"/>
      <c r="T3" s="417"/>
      <c r="U3" s="417"/>
      <c r="W3" s="248"/>
    </row>
    <row r="4" spans="1:23" ht="18.75" customHeight="1" thickBot="1">
      <c r="A4" s="248"/>
      <c r="B4" s="243"/>
      <c r="C4" s="422">
        <f>LOOKUP("Venue",'TEAM NAMES &amp; EVENTS'!$C$9,'TEAM NAMES &amp; EVENTS'!$D$9:$E$9)</f>
        <v>0</v>
      </c>
      <c r="D4" s="422"/>
      <c r="E4" s="422"/>
      <c r="F4" s="422"/>
      <c r="G4" s="422"/>
      <c r="H4" s="422"/>
      <c r="I4" s="422"/>
      <c r="J4" s="422"/>
      <c r="K4" s="422"/>
      <c r="L4" s="422"/>
      <c r="M4" s="422"/>
      <c r="N4" s="422"/>
      <c r="O4" s="422"/>
      <c r="P4" s="422"/>
      <c r="Q4" s="422"/>
      <c r="R4" s="422"/>
      <c r="S4" s="422"/>
      <c r="T4" s="422"/>
      <c r="U4" s="422"/>
      <c r="W4" s="248"/>
    </row>
    <row r="5" spans="1:23" s="242" customFormat="1" ht="19.5" customHeight="1" thickBot="1">
      <c r="A5" s="249"/>
      <c r="B5" s="325"/>
      <c r="C5" s="326"/>
      <c r="D5" s="326"/>
      <c r="E5" s="326"/>
      <c r="F5" s="408" t="str">
        <f>LOOKUP("School A",'TEAM NAMES &amp; EVENTS'!$B$12:$B$35,'TEAM NAMES &amp; EVENTS'!$E$12:$E$27)</f>
        <v>RED</v>
      </c>
      <c r="G5" s="407"/>
      <c r="H5" s="406" t="str">
        <f>LOOKUP("School B",'TEAM NAMES &amp; EVENTS'!$B$12:$B$35,'TEAM NAMES &amp; EVENTS'!$E$12:$E$27)</f>
        <v>YELLOW</v>
      </c>
      <c r="I5" s="407"/>
      <c r="J5" s="406" t="str">
        <f>LOOKUP("School C",'TEAM NAMES &amp; EVENTS'!$B$12:$B$35,'TEAM NAMES &amp; EVENTS'!$E$12:$E$27)</f>
        <v>GREEN</v>
      </c>
      <c r="K5" s="407"/>
      <c r="L5" s="406" t="str">
        <f>LOOKUP("School D",'TEAM NAMES &amp; EVENTS'!$B$12:$B$35,'TEAM NAMES &amp; EVENTS'!$E$12:$E$27)</f>
        <v>BLUE</v>
      </c>
      <c r="M5" s="407"/>
      <c r="N5" s="406">
        <f>LOOKUP("School E",'TEAM NAMES &amp; EVENTS'!$B$12:$B$35,'TEAM NAMES &amp; EVENTS'!$E$12:$E$27)</f>
        <v>0</v>
      </c>
      <c r="O5" s="407"/>
      <c r="P5" s="406">
        <f>LOOKUP("School F",'TEAM NAMES &amp; EVENTS'!$B$12:$B$35,'TEAM NAMES &amp; EVENTS'!$E$12:$E$27)</f>
        <v>0</v>
      </c>
      <c r="Q5" s="407"/>
      <c r="R5" s="406">
        <f>LOOKUP("School G",'TEAM NAMES &amp; EVENTS'!$B$12:$B$35,'TEAM NAMES &amp; EVENTS'!$E$12:$E$27)</f>
        <v>0</v>
      </c>
      <c r="S5" s="407"/>
      <c r="T5" s="400">
        <f>LOOKUP("School H",'TEAM NAMES &amp; EVENTS'!$B$12:$B$35,'TEAM NAMES &amp; EVENTS'!$E$12:$E$27)</f>
        <v>0</v>
      </c>
      <c r="U5" s="401"/>
      <c r="W5" s="249"/>
    </row>
    <row r="6" spans="1:23" s="242" customFormat="1" ht="30.75" customHeight="1" hidden="1" thickBot="1">
      <c r="A6" s="249"/>
      <c r="B6" s="325"/>
      <c r="C6" s="327"/>
      <c r="D6" s="327"/>
      <c r="E6" s="327"/>
      <c r="F6" s="413" t="str">
        <f>LOOKUP("School A",'TEAM NAMES &amp; EVENTS'!$B$12:$B$35,'TEAM NAMES &amp; EVENTS'!$C$12:$C$27)</f>
        <v>School A</v>
      </c>
      <c r="G6" s="414"/>
      <c r="H6" s="403" t="str">
        <f>LOOKUP("School B",'TEAM NAMES &amp; EVENTS'!$B$12:$B$35,'TEAM NAMES &amp; EVENTS'!$C$12:$C$27)</f>
        <v>School B</v>
      </c>
      <c r="I6" s="404"/>
      <c r="J6" s="405" t="str">
        <f>LOOKUP("School C",'TEAM NAMES &amp; EVENTS'!$B$12:$B$35,'TEAM NAMES &amp; EVENTS'!$C$12:$C$27)</f>
        <v>School C</v>
      </c>
      <c r="K6" s="404"/>
      <c r="L6" s="405" t="str">
        <f>LOOKUP("School D",'TEAM NAMES &amp; EVENTS'!$B$12:$B$35,'TEAM NAMES &amp; EVENTS'!$C$12:$C$27)</f>
        <v>School D</v>
      </c>
      <c r="M6" s="404"/>
      <c r="N6" s="405" t="str">
        <f>LOOKUP("School E",'TEAM NAMES &amp; EVENTS'!$B$12:$B$35,'TEAM NAMES &amp; EVENTS'!$C$12:$C$27)</f>
        <v>School E</v>
      </c>
      <c r="O6" s="404"/>
      <c r="P6" s="405" t="str">
        <f>LOOKUP("School F",'TEAM NAMES &amp; EVENTS'!$B$12:$B$35,'TEAM NAMES &amp; EVENTS'!$C$12:$C$27)</f>
        <v>School F</v>
      </c>
      <c r="Q6" s="404"/>
      <c r="R6" s="405" t="str">
        <f>LOOKUP("School G",'TEAM NAMES &amp; EVENTS'!$B$12:$B$35,'TEAM NAMES &amp; EVENTS'!$C$12:$C$27)</f>
        <v>School G</v>
      </c>
      <c r="S6" s="404"/>
      <c r="T6" s="405" t="str">
        <f>LOOKUP("School H",'TEAM NAMES &amp; EVENTS'!$B$12:$B$35,'TEAM NAMES &amp; EVENTS'!$C$12:$C$27)</f>
        <v>School H</v>
      </c>
      <c r="U6" s="404"/>
      <c r="W6" s="249"/>
    </row>
    <row r="7" spans="1:23" s="1" customFormat="1" ht="30" customHeight="1">
      <c r="A7" s="250"/>
      <c r="B7" s="328"/>
      <c r="C7" s="327"/>
      <c r="D7" s="327"/>
      <c r="E7" s="327"/>
      <c r="F7" s="411" t="str">
        <f>LOOKUP("School A",'TEAM NAMES &amp; EVENTS'!$B$12:$B$35,'TEAM NAMES &amp; EVENTS'!$D$12:$D$27)</f>
        <v>Austin Farm</v>
      </c>
      <c r="G7" s="412"/>
      <c r="H7" s="402" t="str">
        <f>LOOKUP("School B",'TEAM NAMES &amp; EVENTS'!$B$12:$B$35,'TEAM NAMES &amp; EVENTS'!$D$12:$D$27)</f>
        <v>Widey Court</v>
      </c>
      <c r="I7" s="402"/>
      <c r="J7" s="402" t="str">
        <f>LOOKUP("School C",'TEAM NAMES &amp; EVENTS'!$B$12:$B$35,'TEAM NAMES &amp; EVENTS'!$D$12:$D$27)</f>
        <v>St Edwards</v>
      </c>
      <c r="K7" s="402"/>
      <c r="L7" s="402" t="str">
        <f>LOOKUP("School D",'TEAM NAMES &amp; EVENTS'!$B$12:$B$35,'TEAM NAMES &amp; EVENTS'!$D$12:$D$27)</f>
        <v>Compton</v>
      </c>
      <c r="M7" s="402"/>
      <c r="N7" s="402">
        <f>LOOKUP("School E",'TEAM NAMES &amp; EVENTS'!$B$12:$B$35,'TEAM NAMES &amp; EVENTS'!$D$12:$D$27)</f>
        <v>0</v>
      </c>
      <c r="O7" s="402"/>
      <c r="P7" s="402">
        <f>LOOKUP("School F",'TEAM NAMES &amp; EVENTS'!$B$12:$B$35,'TEAM NAMES &amp; EVENTS'!$D$12:$D$27)</f>
        <v>0</v>
      </c>
      <c r="Q7" s="402"/>
      <c r="R7" s="402">
        <f>LOOKUP("School G",'TEAM NAMES &amp; EVENTS'!$B$12:$B$35,'TEAM NAMES &amp; EVENTS'!$D$12:$D$27)</f>
        <v>0</v>
      </c>
      <c r="S7" s="402"/>
      <c r="T7" s="402">
        <f>LOOKUP("School H",'TEAM NAMES &amp; EVENTS'!$B$12:$B$35,'TEAM NAMES &amp; EVENTS'!$D$12:$D$27)</f>
        <v>0</v>
      </c>
      <c r="U7" s="402"/>
      <c r="W7" s="250"/>
    </row>
    <row r="8" spans="1:23" ht="24.75" thickBot="1">
      <c r="A8" s="248"/>
      <c r="B8" s="243"/>
      <c r="C8" s="322"/>
      <c r="D8" s="322"/>
      <c r="E8" s="322"/>
      <c r="F8" s="329" t="s">
        <v>0</v>
      </c>
      <c r="G8" s="330" t="s">
        <v>22</v>
      </c>
      <c r="H8" s="224" t="s">
        <v>0</v>
      </c>
      <c r="I8" s="225" t="s">
        <v>22</v>
      </c>
      <c r="J8" s="224" t="s">
        <v>0</v>
      </c>
      <c r="K8" s="225" t="s">
        <v>22</v>
      </c>
      <c r="L8" s="224" t="s">
        <v>0</v>
      </c>
      <c r="M8" s="225" t="s">
        <v>22</v>
      </c>
      <c r="N8" s="224" t="s">
        <v>0</v>
      </c>
      <c r="O8" s="225" t="s">
        <v>22</v>
      </c>
      <c r="P8" s="224" t="s">
        <v>0</v>
      </c>
      <c r="Q8" s="225" t="s">
        <v>22</v>
      </c>
      <c r="R8" s="224" t="s">
        <v>0</v>
      </c>
      <c r="S8" s="225" t="s">
        <v>22</v>
      </c>
      <c r="T8" s="224" t="s">
        <v>0</v>
      </c>
      <c r="U8" s="225" t="s">
        <v>22</v>
      </c>
      <c r="W8" s="248"/>
    </row>
    <row r="9" spans="1:23" ht="15.75" customHeight="1" hidden="1" thickBot="1">
      <c r="A9" s="248"/>
      <c r="B9" s="243"/>
      <c r="C9" s="243"/>
      <c r="D9" s="331" t="s">
        <v>25</v>
      </c>
      <c r="E9" s="331" t="s">
        <v>25</v>
      </c>
      <c r="F9" s="222"/>
      <c r="G9" s="223"/>
      <c r="H9" s="332"/>
      <c r="I9" s="333"/>
      <c r="J9" s="334"/>
      <c r="K9" s="335"/>
      <c r="L9" s="334"/>
      <c r="M9" s="336"/>
      <c r="N9" s="337"/>
      <c r="O9" s="338"/>
      <c r="P9" s="337"/>
      <c r="Q9" s="338"/>
      <c r="R9" s="337"/>
      <c r="S9" s="338"/>
      <c r="T9" s="337"/>
      <c r="U9" s="338"/>
      <c r="W9" s="248"/>
    </row>
    <row r="10" spans="1:23" ht="15" customHeight="1" thickBot="1">
      <c r="A10" s="248"/>
      <c r="B10" s="243"/>
      <c r="C10" s="396" t="s">
        <v>59</v>
      </c>
      <c r="D10" s="415" t="str">
        <f>'TEAM NAMES &amp; EVENTS'!T12</f>
        <v>Obstacle Relay</v>
      </c>
      <c r="E10" s="416"/>
      <c r="F10" s="220">
        <f>Girls!$H8</f>
        <v>4</v>
      </c>
      <c r="G10" s="221">
        <f>Boys!H8</f>
        <v>2</v>
      </c>
      <c r="H10" s="222">
        <f>Girls!$H11</f>
        <v>6</v>
      </c>
      <c r="I10" s="226">
        <f>Boys!H11</f>
        <v>4</v>
      </c>
      <c r="J10" s="220">
        <f>Girls!$H14</f>
        <v>2</v>
      </c>
      <c r="K10" s="221">
        <f>Boys!H14</f>
        <v>6</v>
      </c>
      <c r="L10" s="220">
        <f>Girls!$H17</f>
        <v>8</v>
      </c>
      <c r="M10" s="229">
        <f>Boys!H17</f>
        <v>8</v>
      </c>
      <c r="N10" s="232">
        <f>Girls!$H20</f>
        <v>0</v>
      </c>
      <c r="O10" s="229">
        <f>Boys!H20</f>
        <v>0</v>
      </c>
      <c r="P10" s="233">
        <f>Girls!$H23</f>
        <v>0</v>
      </c>
      <c r="Q10" s="230">
        <f>Boys!H23</f>
        <v>0</v>
      </c>
      <c r="R10" s="232">
        <f>Girls!$H26</f>
        <v>0</v>
      </c>
      <c r="S10" s="229">
        <f>Boys!H26</f>
        <v>0</v>
      </c>
      <c r="T10" s="232">
        <f>Girls!$H29</f>
        <v>0</v>
      </c>
      <c r="U10" s="229">
        <f>Boys!H29</f>
        <v>0</v>
      </c>
      <c r="V10" s="117"/>
      <c r="W10" s="248"/>
    </row>
    <row r="11" spans="1:23" ht="13.5" thickBot="1">
      <c r="A11" s="248"/>
      <c r="B11" s="243"/>
      <c r="C11" s="388"/>
      <c r="D11" s="397" t="str">
        <f>'TEAM NAMES &amp; EVENTS'!T13</f>
        <v>1 + 1 Lap Relay</v>
      </c>
      <c r="E11" s="398"/>
      <c r="F11" s="222">
        <f>Girls!K8</f>
        <v>2</v>
      </c>
      <c r="G11" s="223">
        <f>Boys!K8</f>
        <v>2</v>
      </c>
      <c r="H11" s="222">
        <f>Girls!K11</f>
        <v>8</v>
      </c>
      <c r="I11" s="226">
        <f>Boys!K11</f>
        <v>4</v>
      </c>
      <c r="J11" s="222">
        <f>Girls!K14</f>
        <v>4</v>
      </c>
      <c r="K11" s="223">
        <f>Boys!K14</f>
        <v>6</v>
      </c>
      <c r="L11" s="222">
        <f>Girls!K17</f>
        <v>6</v>
      </c>
      <c r="M11" s="230">
        <f>Boys!K17</f>
        <v>8</v>
      </c>
      <c r="N11" s="233">
        <f>Girls!K20</f>
        <v>0</v>
      </c>
      <c r="O11" s="230">
        <f>Boys!K20</f>
        <v>0</v>
      </c>
      <c r="P11" s="233">
        <f>Girls!K23</f>
        <v>0</v>
      </c>
      <c r="Q11" s="230">
        <f>Boys!K23</f>
        <v>0</v>
      </c>
      <c r="R11" s="233">
        <f>Girls!K26</f>
        <v>0</v>
      </c>
      <c r="S11" s="230">
        <f>Boys!K26</f>
        <v>0</v>
      </c>
      <c r="T11" s="233">
        <f>Girls!K29</f>
        <v>0</v>
      </c>
      <c r="U11" s="230">
        <f>Boys!K29</f>
        <v>0</v>
      </c>
      <c r="V11" s="117"/>
      <c r="W11" s="248"/>
    </row>
    <row r="12" spans="1:23" ht="13.5" thickBot="1">
      <c r="A12" s="248"/>
      <c r="B12" s="243"/>
      <c r="C12" s="388"/>
      <c r="D12" s="399" t="str">
        <f>'TEAM NAMES &amp; EVENTS'!T14</f>
        <v>2 + 2 Lap Relay</v>
      </c>
      <c r="E12" s="398"/>
      <c r="F12" s="222">
        <f>Girls!N8</f>
        <v>2</v>
      </c>
      <c r="G12" s="223">
        <f>Boys!N8</f>
        <v>2</v>
      </c>
      <c r="H12" s="222">
        <f>Girls!N11</f>
        <v>8</v>
      </c>
      <c r="I12" s="226">
        <f>Boys!N11</f>
        <v>6</v>
      </c>
      <c r="J12" s="222">
        <f>Girls!N14</f>
        <v>4</v>
      </c>
      <c r="K12" s="223">
        <f>Boys!N14</f>
        <v>4</v>
      </c>
      <c r="L12" s="222">
        <f>Girls!N17</f>
        <v>6</v>
      </c>
      <c r="M12" s="223">
        <f>Boys!N17</f>
        <v>8</v>
      </c>
      <c r="N12" s="222">
        <f>Girls!N20</f>
        <v>0</v>
      </c>
      <c r="O12" s="223">
        <f>Boys!N20</f>
        <v>0</v>
      </c>
      <c r="P12" s="222">
        <f>Girls!N23</f>
        <v>0</v>
      </c>
      <c r="Q12" s="223">
        <f>Boys!N23</f>
        <v>0</v>
      </c>
      <c r="R12" s="222">
        <f>Girls!N26</f>
        <v>0</v>
      </c>
      <c r="S12" s="223">
        <f>Boys!N26</f>
        <v>0</v>
      </c>
      <c r="T12" s="222">
        <f>Girls!N29</f>
        <v>0</v>
      </c>
      <c r="U12" s="223">
        <f>Boys!N29</f>
        <v>0</v>
      </c>
      <c r="V12" s="117"/>
      <c r="W12" s="248"/>
    </row>
    <row r="13" spans="1:23" ht="13.5" thickBot="1">
      <c r="A13" s="248"/>
      <c r="B13" s="243"/>
      <c r="C13" s="388"/>
      <c r="D13" s="397" t="str">
        <f>'TEAM NAMES &amp; EVENTS'!T15</f>
        <v>6 Lap Paarlauf</v>
      </c>
      <c r="E13" s="398"/>
      <c r="F13" s="222">
        <f>Girls!Q8</f>
        <v>4</v>
      </c>
      <c r="G13" s="223">
        <f>Boys!Q8</f>
        <v>6</v>
      </c>
      <c r="H13" s="222">
        <f>Girls!Q11</f>
        <v>6</v>
      </c>
      <c r="I13" s="226">
        <f>Boys!Q11</f>
        <v>4</v>
      </c>
      <c r="J13" s="222">
        <f>Girls!Q14</f>
        <v>2</v>
      </c>
      <c r="K13" s="223">
        <f>Boys!Q14</f>
        <v>2</v>
      </c>
      <c r="L13" s="222">
        <f>Girls!Q17</f>
        <v>8</v>
      </c>
      <c r="M13" s="230">
        <f>Boys!Q17</f>
        <v>8</v>
      </c>
      <c r="N13" s="233">
        <f>Girls!Q20</f>
        <v>0</v>
      </c>
      <c r="O13" s="230">
        <f>Boys!Q20</f>
        <v>0</v>
      </c>
      <c r="P13" s="233">
        <f>Girls!Q23</f>
        <v>0</v>
      </c>
      <c r="Q13" s="230">
        <f>Boys!Q23</f>
        <v>0</v>
      </c>
      <c r="R13" s="233">
        <f>Girls!Q26</f>
        <v>0</v>
      </c>
      <c r="S13" s="230">
        <f>Boys!Q26</f>
        <v>0</v>
      </c>
      <c r="T13" s="233">
        <f>Girls!Q29</f>
        <v>0</v>
      </c>
      <c r="U13" s="230">
        <f>Boys!Q29</f>
        <v>0</v>
      </c>
      <c r="V13" s="117"/>
      <c r="W13" s="248"/>
    </row>
    <row r="14" spans="1:23" ht="13.5" thickBot="1">
      <c r="A14" s="248"/>
      <c r="B14" s="243"/>
      <c r="C14" s="388"/>
      <c r="D14" s="397" t="str">
        <f>'TEAM NAMES &amp; EVENTS'!T16</f>
        <v>Over / Under Relay</v>
      </c>
      <c r="E14" s="398"/>
      <c r="F14" s="222">
        <f>Girls!T8</f>
        <v>0</v>
      </c>
      <c r="G14" s="223">
        <f>Boys!T8</f>
        <v>0</v>
      </c>
      <c r="H14" s="222">
        <f>Girls!T11</f>
        <v>0</v>
      </c>
      <c r="I14" s="226">
        <f>Boys!T11</f>
        <v>0</v>
      </c>
      <c r="J14" s="222">
        <f>Girls!T14</f>
        <v>0</v>
      </c>
      <c r="K14" s="223">
        <f>Boys!T14</f>
        <v>0</v>
      </c>
      <c r="L14" s="222">
        <f>Girls!T17</f>
        <v>0</v>
      </c>
      <c r="M14" s="230">
        <f>Boys!T17</f>
        <v>0</v>
      </c>
      <c r="N14" s="233">
        <f>Girls!T20</f>
        <v>0</v>
      </c>
      <c r="O14" s="230">
        <f>Boys!T20</f>
        <v>0</v>
      </c>
      <c r="P14" s="233">
        <f>Girls!T23</f>
        <v>0</v>
      </c>
      <c r="Q14" s="230">
        <f>Boys!T23</f>
        <v>0</v>
      </c>
      <c r="R14" s="233">
        <f>Girls!T26</f>
        <v>0</v>
      </c>
      <c r="S14" s="230">
        <f>Boys!T26</f>
        <v>0</v>
      </c>
      <c r="T14" s="233">
        <f>Girls!T29</f>
        <v>0</v>
      </c>
      <c r="U14" s="230">
        <f>Boys!T29</f>
        <v>0</v>
      </c>
      <c r="V14" s="117"/>
      <c r="W14" s="248"/>
    </row>
    <row r="15" spans="1:23" ht="13.5" thickBot="1">
      <c r="A15" s="248"/>
      <c r="B15" s="243"/>
      <c r="C15" s="388"/>
      <c r="D15" s="397" t="str">
        <f>'TEAM NAMES &amp; EVENTS'!T17</f>
        <v>4 x 1 Lap Relay</v>
      </c>
      <c r="E15" s="398"/>
      <c r="F15" s="222">
        <f>Girls!W8</f>
        <v>2</v>
      </c>
      <c r="G15" s="223">
        <f>Boys!W8</f>
        <v>4</v>
      </c>
      <c r="H15" s="222">
        <f>Girls!W11</f>
        <v>6</v>
      </c>
      <c r="I15" s="226">
        <f>Boys!W11</f>
        <v>6</v>
      </c>
      <c r="J15" s="222">
        <f>Girls!W14</f>
        <v>4</v>
      </c>
      <c r="K15" s="223">
        <f>Boys!W14</f>
        <v>8</v>
      </c>
      <c r="L15" s="222">
        <f>Girls!W17</f>
        <v>8</v>
      </c>
      <c r="M15" s="230">
        <f>Boys!W17</f>
        <v>2</v>
      </c>
      <c r="N15" s="233">
        <f>Girls!W20</f>
        <v>0</v>
      </c>
      <c r="O15" s="230">
        <f>Boys!W20</f>
        <v>0</v>
      </c>
      <c r="P15" s="233">
        <f>Girls!W23</f>
        <v>0</v>
      </c>
      <c r="Q15" s="230">
        <f>Boys!W23</f>
        <v>0</v>
      </c>
      <c r="R15" s="233">
        <f>Girls!W26</f>
        <v>0</v>
      </c>
      <c r="S15" s="230">
        <f>Boys!W26</f>
        <v>0</v>
      </c>
      <c r="T15" s="233">
        <f>Girls!W29</f>
        <v>0</v>
      </c>
      <c r="U15" s="230">
        <f>Boys!W29</f>
        <v>0</v>
      </c>
      <c r="V15" s="117"/>
      <c r="W15" s="248"/>
    </row>
    <row r="16" spans="1:23" ht="13.5" thickBot="1">
      <c r="A16" s="248"/>
      <c r="B16" s="243"/>
      <c r="C16" s="388"/>
      <c r="D16" s="397">
        <f>'TEAM NAMES &amp; EVENTS'!T18</f>
        <v>0</v>
      </c>
      <c r="E16" s="398"/>
      <c r="F16" s="222">
        <f>Girls!Z8</f>
        <v>0</v>
      </c>
      <c r="G16" s="223">
        <f>Boys!Z8</f>
        <v>0</v>
      </c>
      <c r="H16" s="222">
        <f>Girls!Z11</f>
        <v>0</v>
      </c>
      <c r="I16" s="226">
        <f>Boys!Z11</f>
        <v>0</v>
      </c>
      <c r="J16" s="222">
        <f>Girls!Z14</f>
        <v>0</v>
      </c>
      <c r="K16" s="223">
        <f>Boys!Z14</f>
        <v>0</v>
      </c>
      <c r="L16" s="222">
        <f>Girls!Z17</f>
        <v>0</v>
      </c>
      <c r="M16" s="230">
        <f>Boys!Z17</f>
        <v>0</v>
      </c>
      <c r="N16" s="233">
        <f>Girls!Z20</f>
        <v>0</v>
      </c>
      <c r="O16" s="230">
        <f>Boys!Z20</f>
        <v>0</v>
      </c>
      <c r="P16" s="233">
        <f>Girls!Z23</f>
        <v>0</v>
      </c>
      <c r="Q16" s="230">
        <f>Boys!Z23</f>
        <v>0</v>
      </c>
      <c r="R16" s="233">
        <f>Girls!Z26</f>
        <v>0</v>
      </c>
      <c r="S16" s="230">
        <f>Boys!Z26</f>
        <v>0</v>
      </c>
      <c r="T16" s="233">
        <f>Girls!Z29</f>
        <v>0</v>
      </c>
      <c r="U16" s="230">
        <f>Boys!Z29</f>
        <v>0</v>
      </c>
      <c r="V16" s="117"/>
      <c r="W16" s="248"/>
    </row>
    <row r="17" spans="1:23" ht="13.5" thickBot="1">
      <c r="A17" s="248"/>
      <c r="B17" s="243"/>
      <c r="C17" s="388"/>
      <c r="D17" s="420">
        <f>'TEAM NAMES &amp; EVENTS'!T19</f>
        <v>0</v>
      </c>
      <c r="E17" s="421"/>
      <c r="F17" s="224">
        <f>Girls!AC8</f>
        <v>0</v>
      </c>
      <c r="G17" s="225">
        <f>Boys!AC8</f>
        <v>0</v>
      </c>
      <c r="H17" s="222">
        <f>Girls!AC11</f>
        <v>0</v>
      </c>
      <c r="I17" s="226">
        <f>Boys!AC11</f>
        <v>0</v>
      </c>
      <c r="J17" s="222">
        <f>Girls!AC14</f>
        <v>0</v>
      </c>
      <c r="K17" s="223">
        <f>Boys!AC14</f>
        <v>0</v>
      </c>
      <c r="L17" s="222">
        <f>Girls!AC17</f>
        <v>0</v>
      </c>
      <c r="M17" s="230">
        <f>Boys!AC17</f>
        <v>0</v>
      </c>
      <c r="N17" s="233">
        <f>Girls!AC20</f>
        <v>0</v>
      </c>
      <c r="O17" s="230">
        <f>Boys!AC20</f>
        <v>0</v>
      </c>
      <c r="P17" s="233">
        <f>Girls!AC23</f>
        <v>0</v>
      </c>
      <c r="Q17" s="230">
        <f>Boys!AC23</f>
        <v>0</v>
      </c>
      <c r="R17" s="233">
        <f>Girls!AC26</f>
        <v>0</v>
      </c>
      <c r="S17" s="230">
        <f>Boys!AC26</f>
        <v>0</v>
      </c>
      <c r="T17" s="233">
        <f>Girls!AC29</f>
        <v>0</v>
      </c>
      <c r="U17" s="230">
        <f>Boys!AC29</f>
        <v>0</v>
      </c>
      <c r="V17" s="117"/>
      <c r="W17" s="248"/>
    </row>
    <row r="18" spans="1:23" ht="21" customHeight="1" hidden="1" thickBot="1">
      <c r="A18" s="248"/>
      <c r="B18" s="243"/>
      <c r="C18" s="339"/>
      <c r="D18" s="241" t="s">
        <v>26</v>
      </c>
      <c r="E18" s="240"/>
      <c r="F18" s="222"/>
      <c r="G18" s="223"/>
      <c r="H18" s="222"/>
      <c r="I18" s="226"/>
      <c r="J18" s="222"/>
      <c r="K18" s="223"/>
      <c r="L18" s="222"/>
      <c r="M18" s="230"/>
      <c r="N18" s="233"/>
      <c r="O18" s="230"/>
      <c r="P18" s="233"/>
      <c r="Q18" s="230"/>
      <c r="R18" s="233"/>
      <c r="S18" s="230"/>
      <c r="T18" s="233"/>
      <c r="U18" s="230"/>
      <c r="V18" s="117"/>
      <c r="W18" s="248"/>
    </row>
    <row r="19" spans="1:23" ht="15" customHeight="1" thickBot="1">
      <c r="A19" s="248"/>
      <c r="B19" s="243"/>
      <c r="C19" s="388" t="s">
        <v>149</v>
      </c>
      <c r="D19" s="415" t="str">
        <f>'TEAM NAMES &amp; EVENTS'!V12</f>
        <v>Chest Push</v>
      </c>
      <c r="E19" s="416"/>
      <c r="F19" s="220">
        <f>Girls!AK8</f>
        <v>4</v>
      </c>
      <c r="G19" s="221">
        <f>Boys!AK8</f>
        <v>6</v>
      </c>
      <c r="H19" s="220">
        <f>Girls!AK11</f>
        <v>8</v>
      </c>
      <c r="I19" s="227">
        <f>Boys!AK11</f>
        <v>8</v>
      </c>
      <c r="J19" s="220">
        <f>Girls!AK14</f>
        <v>6</v>
      </c>
      <c r="K19" s="221">
        <f>Boys!AK14</f>
        <v>4</v>
      </c>
      <c r="L19" s="220">
        <f>Girls!AK17</f>
        <v>2</v>
      </c>
      <c r="M19" s="229">
        <f>Boys!AK17</f>
        <v>2</v>
      </c>
      <c r="N19" s="232">
        <f>Girls!AK20</f>
        <v>0</v>
      </c>
      <c r="O19" s="229">
        <f>Boys!AK20</f>
        <v>0</v>
      </c>
      <c r="P19" s="232">
        <f>Girls!AK23</f>
        <v>0</v>
      </c>
      <c r="Q19" s="229">
        <f>Boys!AK23</f>
        <v>0</v>
      </c>
      <c r="R19" s="232">
        <f>Girls!AK26</f>
        <v>0</v>
      </c>
      <c r="S19" s="229">
        <f>Boys!AK26</f>
        <v>0</v>
      </c>
      <c r="T19" s="232">
        <f>Girls!AK29</f>
        <v>0</v>
      </c>
      <c r="U19" s="229">
        <f>Boys!AK29</f>
        <v>0</v>
      </c>
      <c r="V19" s="117"/>
      <c r="W19" s="248"/>
    </row>
    <row r="20" spans="1:23" ht="13.5" thickBot="1">
      <c r="A20" s="248"/>
      <c r="B20" s="243"/>
      <c r="C20" s="388"/>
      <c r="D20" s="397" t="str">
        <f>'TEAM NAMES &amp; EVENTS'!V13</f>
        <v>Speed Bounce</v>
      </c>
      <c r="E20" s="398"/>
      <c r="F20" s="222">
        <f>Girls!AN8</f>
        <v>6</v>
      </c>
      <c r="G20" s="223">
        <f>Boys!AN8</f>
        <v>8</v>
      </c>
      <c r="H20" s="222">
        <f>Girls!AN11</f>
        <v>2</v>
      </c>
      <c r="I20" s="226">
        <f>Boys!AN11</f>
        <v>2</v>
      </c>
      <c r="J20" s="222">
        <f>Girls!AN14</f>
        <v>4</v>
      </c>
      <c r="K20" s="223">
        <f>Boys!AN14</f>
        <v>8</v>
      </c>
      <c r="L20" s="222">
        <f>Girls!AN17</f>
        <v>8</v>
      </c>
      <c r="M20" s="230">
        <f>Boys!AN17</f>
        <v>4</v>
      </c>
      <c r="N20" s="233">
        <f>Girls!AN20</f>
        <v>0</v>
      </c>
      <c r="O20" s="230">
        <f>Boys!AN20</f>
        <v>0</v>
      </c>
      <c r="P20" s="233">
        <f>Girls!AN23</f>
        <v>0</v>
      </c>
      <c r="Q20" s="230">
        <f>Boys!AN23</f>
        <v>0</v>
      </c>
      <c r="R20" s="233">
        <f>Girls!AN26</f>
        <v>0</v>
      </c>
      <c r="S20" s="230">
        <f>Boys!AN26</f>
        <v>0</v>
      </c>
      <c r="T20" s="233">
        <f>Girls!AN29</f>
        <v>0</v>
      </c>
      <c r="U20" s="230">
        <f>Boys!AN29</f>
        <v>0</v>
      </c>
      <c r="V20" s="117"/>
      <c r="W20" s="248"/>
    </row>
    <row r="21" spans="1:23" ht="13.5" thickBot="1">
      <c r="A21" s="248"/>
      <c r="B21" s="243"/>
      <c r="C21" s="388"/>
      <c r="D21" s="397" t="str">
        <f>'TEAM NAMES &amp; EVENTS'!V14</f>
        <v>Standing Long Jump</v>
      </c>
      <c r="E21" s="398"/>
      <c r="F21" s="222">
        <f>Girls!AQ8</f>
        <v>2</v>
      </c>
      <c r="G21" s="223">
        <f>Boys!AQ8</f>
        <v>4</v>
      </c>
      <c r="H21" s="222">
        <f>Girls!AQ11</f>
        <v>6</v>
      </c>
      <c r="I21" s="226">
        <f>Boys!AQ11</f>
        <v>2</v>
      </c>
      <c r="J21" s="222">
        <f>Girls!AQ14</f>
        <v>4</v>
      </c>
      <c r="K21" s="223">
        <f>Boys!AQ14</f>
        <v>8</v>
      </c>
      <c r="L21" s="222">
        <f>Girls!AQ17</f>
        <v>8</v>
      </c>
      <c r="M21" s="230">
        <f>Boys!AQ17</f>
        <v>6</v>
      </c>
      <c r="N21" s="233">
        <f>Girls!AQ20</f>
        <v>0</v>
      </c>
      <c r="O21" s="230">
        <f>Boys!AQ20</f>
        <v>0</v>
      </c>
      <c r="P21" s="233">
        <f>Girls!AQ23</f>
        <v>0</v>
      </c>
      <c r="Q21" s="230">
        <f>Boys!AQ23</f>
        <v>0</v>
      </c>
      <c r="R21" s="233">
        <f>Girls!AQ26</f>
        <v>0</v>
      </c>
      <c r="S21" s="230">
        <f>Boys!AQ26</f>
        <v>0</v>
      </c>
      <c r="T21" s="233">
        <f>Girls!AQ29</f>
        <v>0</v>
      </c>
      <c r="U21" s="230">
        <f>Boys!AQ29</f>
        <v>0</v>
      </c>
      <c r="V21" s="117"/>
      <c r="W21" s="248"/>
    </row>
    <row r="22" spans="1:23" ht="13.5" thickBot="1">
      <c r="A22" s="248"/>
      <c r="B22" s="243"/>
      <c r="C22" s="388"/>
      <c r="D22" s="397" t="str">
        <f>'TEAM NAMES &amp; EVENTS'!V15</f>
        <v>Standing Triple Jump</v>
      </c>
      <c r="E22" s="398"/>
      <c r="F22" s="222">
        <f>Girls!AT8</f>
        <v>6</v>
      </c>
      <c r="G22" s="223">
        <f>Boys!AT8</f>
        <v>6</v>
      </c>
      <c r="H22" s="222">
        <f>Girls!AT11</f>
        <v>4</v>
      </c>
      <c r="I22" s="226">
        <f>Boys!AT11</f>
        <v>2</v>
      </c>
      <c r="J22" s="222">
        <f>Girls!AT14</f>
        <v>2</v>
      </c>
      <c r="K22" s="223">
        <f>Boys!AT14</f>
        <v>4</v>
      </c>
      <c r="L22" s="222">
        <f>Girls!AT17</f>
        <v>8</v>
      </c>
      <c r="M22" s="230">
        <f>Boys!AT17</f>
        <v>8</v>
      </c>
      <c r="N22" s="233">
        <f>Girls!AT20</f>
        <v>0</v>
      </c>
      <c r="O22" s="230">
        <f>Boys!AT20</f>
        <v>0</v>
      </c>
      <c r="P22" s="233">
        <f>Girls!AT23</f>
        <v>0</v>
      </c>
      <c r="Q22" s="230">
        <f>Boys!AT23</f>
        <v>0</v>
      </c>
      <c r="R22" s="233">
        <f>Girls!AT26</f>
        <v>0</v>
      </c>
      <c r="S22" s="230">
        <f>Boys!AT26</f>
        <v>0</v>
      </c>
      <c r="T22" s="233">
        <f>Girls!AT29</f>
        <v>0</v>
      </c>
      <c r="U22" s="230">
        <f>Boys!AT29</f>
        <v>0</v>
      </c>
      <c r="V22" s="117"/>
      <c r="W22" s="248"/>
    </row>
    <row r="23" spans="1:23" ht="13.5" thickBot="1">
      <c r="A23" s="248"/>
      <c r="B23" s="243"/>
      <c r="C23" s="388"/>
      <c r="D23" s="397" t="str">
        <f>'TEAM NAMES &amp; EVENTS'!V16</f>
        <v>Vertical Jump</v>
      </c>
      <c r="E23" s="398"/>
      <c r="F23" s="222">
        <f>Girls!AW8</f>
        <v>0</v>
      </c>
      <c r="G23" s="223">
        <f>Boys!AW8</f>
        <v>0</v>
      </c>
      <c r="H23" s="222">
        <f>Girls!AW11</f>
        <v>0</v>
      </c>
      <c r="I23" s="226">
        <f>Boys!AW11</f>
        <v>0</v>
      </c>
      <c r="J23" s="222">
        <f>Girls!AW14</f>
        <v>0</v>
      </c>
      <c r="K23" s="223">
        <f>Boys!AW14</f>
        <v>0</v>
      </c>
      <c r="L23" s="222">
        <f>Girls!AW17</f>
        <v>0</v>
      </c>
      <c r="M23" s="230">
        <f>Boys!AW17</f>
        <v>0</v>
      </c>
      <c r="N23" s="233">
        <f>Girls!AW20</f>
        <v>0</v>
      </c>
      <c r="O23" s="230">
        <f>Boys!AW20</f>
        <v>0</v>
      </c>
      <c r="P23" s="233">
        <f>Girls!AW23</f>
        <v>0</v>
      </c>
      <c r="Q23" s="230">
        <f>Boys!AW23</f>
        <v>0</v>
      </c>
      <c r="R23" s="233">
        <f>Girls!AW26</f>
        <v>0</v>
      </c>
      <c r="S23" s="230">
        <f>Boys!AW26</f>
        <v>0</v>
      </c>
      <c r="T23" s="233">
        <f>Girls!AW29</f>
        <v>0</v>
      </c>
      <c r="U23" s="230">
        <f>Boys!AW29</f>
        <v>0</v>
      </c>
      <c r="V23" s="117"/>
      <c r="W23" s="248"/>
    </row>
    <row r="24" spans="1:23" ht="13.5" thickBot="1">
      <c r="A24" s="248"/>
      <c r="B24" s="243"/>
      <c r="C24" s="388"/>
      <c r="D24" s="397" t="str">
        <f>'TEAM NAMES &amp; EVENTS'!V17</f>
        <v>Soft Javelin</v>
      </c>
      <c r="E24" s="398"/>
      <c r="F24" s="222">
        <f>Girls!AZ8</f>
        <v>0</v>
      </c>
      <c r="G24" s="223">
        <f>Boys!AZ8</f>
        <v>0</v>
      </c>
      <c r="H24" s="222">
        <f>Girls!AZ11</f>
        <v>0</v>
      </c>
      <c r="I24" s="226">
        <f>Boys!AZ11</f>
        <v>0</v>
      </c>
      <c r="J24" s="222">
        <f>Girls!AZ14</f>
        <v>0</v>
      </c>
      <c r="K24" s="223">
        <f>Boys!AZ14</f>
        <v>0</v>
      </c>
      <c r="L24" s="222">
        <f>Girls!AZ17</f>
        <v>0</v>
      </c>
      <c r="M24" s="230">
        <f>Boys!AZ17</f>
        <v>0</v>
      </c>
      <c r="N24" s="233">
        <f>Girls!AZ20</f>
        <v>0</v>
      </c>
      <c r="O24" s="230">
        <f>Boys!AZ20</f>
        <v>0</v>
      </c>
      <c r="P24" s="233">
        <f>Girls!AZ23</f>
        <v>0</v>
      </c>
      <c r="Q24" s="230">
        <f>Boys!AZ23</f>
        <v>0</v>
      </c>
      <c r="R24" s="233">
        <f>Girls!AZ26</f>
        <v>0</v>
      </c>
      <c r="S24" s="230">
        <f>Boys!AZ26</f>
        <v>0</v>
      </c>
      <c r="T24" s="233">
        <f>Girls!AZ29</f>
        <v>0</v>
      </c>
      <c r="U24" s="230">
        <f>Boys!AZ29</f>
        <v>0</v>
      </c>
      <c r="V24" s="117"/>
      <c r="W24" s="248"/>
    </row>
    <row r="25" spans="1:23" ht="13.5" thickBot="1">
      <c r="A25" s="248"/>
      <c r="B25" s="243"/>
      <c r="C25" s="388"/>
      <c r="D25" s="397">
        <f>'TEAM NAMES &amp; EVENTS'!V18</f>
        <v>0</v>
      </c>
      <c r="E25" s="398"/>
      <c r="F25" s="222">
        <f>Girls!BC8</f>
        <v>0</v>
      </c>
      <c r="G25" s="223">
        <f>Boys!BC8</f>
        <v>0</v>
      </c>
      <c r="H25" s="222">
        <f>Girls!BC11</f>
        <v>0</v>
      </c>
      <c r="I25" s="226">
        <f>Boys!BC11</f>
        <v>0</v>
      </c>
      <c r="J25" s="222">
        <f>Girls!BC14</f>
        <v>0</v>
      </c>
      <c r="K25" s="223">
        <f>Boys!BC14</f>
        <v>0</v>
      </c>
      <c r="L25" s="222">
        <f>Girls!BC17</f>
        <v>0</v>
      </c>
      <c r="M25" s="230">
        <f>Boys!BC17</f>
        <v>0</v>
      </c>
      <c r="N25" s="233">
        <f>Girls!BC20</f>
        <v>0</v>
      </c>
      <c r="O25" s="230">
        <f>Boys!BC20</f>
        <v>0</v>
      </c>
      <c r="P25" s="233">
        <f>Girls!BC23</f>
        <v>0</v>
      </c>
      <c r="Q25" s="230">
        <f>Boys!BC23</f>
        <v>0</v>
      </c>
      <c r="R25" s="233">
        <f>Girls!BC26</f>
        <v>0</v>
      </c>
      <c r="S25" s="230">
        <f>Boys!BC26</f>
        <v>0</v>
      </c>
      <c r="T25" s="233">
        <f>Girls!BC29</f>
        <v>0</v>
      </c>
      <c r="U25" s="230">
        <f>Boys!BC29</f>
        <v>0</v>
      </c>
      <c r="V25" s="117"/>
      <c r="W25" s="248"/>
    </row>
    <row r="26" spans="1:23" ht="13.5" thickBot="1">
      <c r="A26" s="248"/>
      <c r="B26" s="243"/>
      <c r="C26" s="389"/>
      <c r="D26" s="420">
        <f>'TEAM NAMES &amp; EVENTS'!V19</f>
        <v>0</v>
      </c>
      <c r="E26" s="421"/>
      <c r="F26" s="224">
        <f>Girls!BF8</f>
        <v>0</v>
      </c>
      <c r="G26" s="225">
        <f>Boys!BF8</f>
        <v>0</v>
      </c>
      <c r="H26" s="224">
        <f>Girls!BF11</f>
        <v>0</v>
      </c>
      <c r="I26" s="228">
        <f>Boys!BF11</f>
        <v>0</v>
      </c>
      <c r="J26" s="224">
        <f>Girls!BF14</f>
        <v>0</v>
      </c>
      <c r="K26" s="225">
        <f>Boys!BF14</f>
        <v>0</v>
      </c>
      <c r="L26" s="224">
        <f>Girls!BF17</f>
        <v>0</v>
      </c>
      <c r="M26" s="231">
        <f>Boys!BF17</f>
        <v>0</v>
      </c>
      <c r="N26" s="234">
        <f>Girls!BF20</f>
        <v>0</v>
      </c>
      <c r="O26" s="231">
        <f>Boys!BF20</f>
        <v>0</v>
      </c>
      <c r="P26" s="234">
        <f>Girls!BF23</f>
        <v>0</v>
      </c>
      <c r="Q26" s="231">
        <f>Boys!BF23</f>
        <v>0</v>
      </c>
      <c r="R26" s="234">
        <f>Girls!BF26</f>
        <v>0</v>
      </c>
      <c r="S26" s="231">
        <f>Boys!BF26</f>
        <v>0</v>
      </c>
      <c r="T26" s="234">
        <f>Girls!BF29</f>
        <v>0</v>
      </c>
      <c r="U26" s="231">
        <f>Boys!BF29</f>
        <v>0</v>
      </c>
      <c r="W26" s="248"/>
    </row>
    <row r="27" spans="1:23" ht="12.75">
      <c r="A27" s="248"/>
      <c r="B27" s="243"/>
      <c r="C27" s="243"/>
      <c r="D27" s="340" t="s">
        <v>23</v>
      </c>
      <c r="E27" s="341"/>
      <c r="F27" s="220">
        <f aca="true" t="shared" si="0" ref="F27:U27">SUM(F10:F26)</f>
        <v>32</v>
      </c>
      <c r="G27" s="221">
        <f t="shared" si="0"/>
        <v>40</v>
      </c>
      <c r="H27" s="222">
        <f t="shared" si="0"/>
        <v>54</v>
      </c>
      <c r="I27" s="226">
        <f t="shared" si="0"/>
        <v>38</v>
      </c>
      <c r="J27" s="222">
        <f t="shared" si="0"/>
        <v>32</v>
      </c>
      <c r="K27" s="223">
        <f t="shared" si="0"/>
        <v>50</v>
      </c>
      <c r="L27" s="222">
        <f t="shared" si="0"/>
        <v>62</v>
      </c>
      <c r="M27" s="223">
        <f t="shared" si="0"/>
        <v>54</v>
      </c>
      <c r="N27" s="222">
        <f t="shared" si="0"/>
        <v>0</v>
      </c>
      <c r="O27" s="223">
        <f t="shared" si="0"/>
        <v>0</v>
      </c>
      <c r="P27" s="235">
        <f t="shared" si="0"/>
        <v>0</v>
      </c>
      <c r="Q27" s="236">
        <f t="shared" si="0"/>
        <v>0</v>
      </c>
      <c r="R27" s="222">
        <f t="shared" si="0"/>
        <v>0</v>
      </c>
      <c r="S27" s="223">
        <f t="shared" si="0"/>
        <v>0</v>
      </c>
      <c r="T27" s="222">
        <f t="shared" si="0"/>
        <v>0</v>
      </c>
      <c r="U27" s="223">
        <f t="shared" si="0"/>
        <v>0</v>
      </c>
      <c r="W27" s="248"/>
    </row>
    <row r="28" spans="1:23" ht="13.5" thickBot="1">
      <c r="A28" s="248"/>
      <c r="B28" s="243"/>
      <c r="C28" s="243"/>
      <c r="D28" s="342" t="s">
        <v>24</v>
      </c>
      <c r="E28" s="343"/>
      <c r="F28" s="409">
        <f>SUM(F27:G27)</f>
        <v>72</v>
      </c>
      <c r="G28" s="410"/>
      <c r="H28" s="390">
        <f>SUM(H27:I27)</f>
        <v>92</v>
      </c>
      <c r="I28" s="391"/>
      <c r="J28" s="390">
        <f>SUM(J27:K27)</f>
        <v>82</v>
      </c>
      <c r="K28" s="391"/>
      <c r="L28" s="390">
        <f>SUM(L27:M27)</f>
        <v>116</v>
      </c>
      <c r="M28" s="391"/>
      <c r="N28" s="390">
        <f>SUM(N27:O27)</f>
        <v>0</v>
      </c>
      <c r="O28" s="391"/>
      <c r="P28" s="390">
        <f>SUM(P27:Q27)</f>
        <v>0</v>
      </c>
      <c r="Q28" s="391"/>
      <c r="R28" s="390">
        <f>SUM(R27:S27)</f>
        <v>0</v>
      </c>
      <c r="S28" s="391"/>
      <c r="T28" s="390">
        <f>SUM(T27:U27)</f>
        <v>0</v>
      </c>
      <c r="U28" s="391"/>
      <c r="W28" s="248"/>
    </row>
    <row r="29" spans="1:23" ht="13.5" thickBot="1">
      <c r="A29" s="248"/>
      <c r="B29" s="243"/>
      <c r="C29" s="243"/>
      <c r="D29" s="344" t="s">
        <v>27</v>
      </c>
      <c r="E29" s="345"/>
      <c r="F29" s="394">
        <f>IF(F28=0,0,RANK(F28,$F$28:$U$28))</f>
        <v>4</v>
      </c>
      <c r="G29" s="395"/>
      <c r="H29" s="394">
        <f>IF(H28=0,0,RANK(H28,$F$28:$U$28))</f>
        <v>2</v>
      </c>
      <c r="I29" s="395"/>
      <c r="J29" s="394">
        <f>IF(J28=0,0,RANK(J28,$F$28:$U$28))</f>
        <v>3</v>
      </c>
      <c r="K29" s="395"/>
      <c r="L29" s="394">
        <f>IF(L28=0,0,RANK(L28,$F$28:$U$28))</f>
        <v>1</v>
      </c>
      <c r="M29" s="395"/>
      <c r="N29" s="394">
        <f>IF(N28=0,0,RANK(N28,$F$28:$U$28))</f>
        <v>0</v>
      </c>
      <c r="O29" s="395"/>
      <c r="P29" s="394">
        <f>IF(P28=0,0,RANK(P28,$F$28:$U$28))</f>
        <v>0</v>
      </c>
      <c r="Q29" s="395"/>
      <c r="R29" s="394">
        <f>IF(R28=0,0,RANK(R28,$F$28:$U$28))</f>
        <v>0</v>
      </c>
      <c r="S29" s="395"/>
      <c r="T29" s="394">
        <f>IF(T28=0,0,RANK(T28,$F$28:$U$28))</f>
        <v>0</v>
      </c>
      <c r="U29" s="395"/>
      <c r="W29" s="248"/>
    </row>
    <row r="30" spans="1:23" ht="12.75" customHeight="1">
      <c r="A30" s="248"/>
      <c r="B30" s="243"/>
      <c r="C30" s="387"/>
      <c r="D30" s="387"/>
      <c r="E30" s="387"/>
      <c r="F30" s="346"/>
      <c r="G30" s="346"/>
      <c r="H30" s="346"/>
      <c r="I30" s="346"/>
      <c r="J30" s="346"/>
      <c r="K30" s="346"/>
      <c r="L30" s="392" t="s">
        <v>152</v>
      </c>
      <c r="M30" s="392"/>
      <c r="N30" s="392"/>
      <c r="O30" s="392"/>
      <c r="P30" s="392"/>
      <c r="Q30" s="392"/>
      <c r="R30" s="392"/>
      <c r="S30" s="392"/>
      <c r="T30" s="392"/>
      <c r="U30" s="392"/>
      <c r="W30" s="248"/>
    </row>
    <row r="31" spans="1:23" s="117" customFormat="1" ht="12.75" customHeight="1">
      <c r="A31" s="251"/>
      <c r="B31" s="347"/>
      <c r="C31" s="387"/>
      <c r="D31" s="387"/>
      <c r="E31" s="387"/>
      <c r="F31" s="348"/>
      <c r="G31" s="348"/>
      <c r="H31" s="348"/>
      <c r="I31" s="348"/>
      <c r="J31" s="348"/>
      <c r="K31" s="349"/>
      <c r="L31" s="393"/>
      <c r="M31" s="393"/>
      <c r="N31" s="393"/>
      <c r="O31" s="393"/>
      <c r="P31" s="393"/>
      <c r="Q31" s="393"/>
      <c r="R31" s="393"/>
      <c r="S31" s="393"/>
      <c r="T31" s="393"/>
      <c r="U31" s="393"/>
      <c r="W31" s="251"/>
    </row>
    <row r="32" spans="1:23" ht="12.75" customHeight="1">
      <c r="A32" s="248"/>
      <c r="B32" s="243"/>
      <c r="C32" s="243"/>
      <c r="D32" s="350"/>
      <c r="E32" s="350"/>
      <c r="F32" s="348"/>
      <c r="G32" s="348"/>
      <c r="H32" s="348"/>
      <c r="I32" s="348"/>
      <c r="J32" s="348"/>
      <c r="K32" s="346"/>
      <c r="L32" s="393"/>
      <c r="M32" s="393"/>
      <c r="N32" s="393"/>
      <c r="O32" s="393"/>
      <c r="P32" s="393"/>
      <c r="Q32" s="393"/>
      <c r="R32" s="393"/>
      <c r="S32" s="393"/>
      <c r="T32" s="393"/>
      <c r="U32" s="393"/>
      <c r="W32" s="248"/>
    </row>
    <row r="33" spans="1:23" ht="14.25" customHeight="1">
      <c r="A33" s="248"/>
      <c r="B33" s="243"/>
      <c r="C33" s="243"/>
      <c r="D33" s="350"/>
      <c r="E33" s="350"/>
      <c r="F33" s="346"/>
      <c r="G33" s="346"/>
      <c r="H33" s="346"/>
      <c r="I33" s="346"/>
      <c r="J33" s="346"/>
      <c r="K33" s="346"/>
      <c r="L33" s="346"/>
      <c r="M33" s="346"/>
      <c r="N33" s="346"/>
      <c r="O33" s="346"/>
      <c r="P33" s="346"/>
      <c r="Q33" s="346"/>
      <c r="R33" s="346"/>
      <c r="S33" s="346"/>
      <c r="T33" s="346"/>
      <c r="U33" s="346"/>
      <c r="W33" s="248"/>
    </row>
    <row r="34" spans="1:23" ht="12.75">
      <c r="A34" s="248"/>
      <c r="B34" s="243"/>
      <c r="C34" s="243"/>
      <c r="D34" s="243"/>
      <c r="E34" s="243"/>
      <c r="F34" s="243"/>
      <c r="G34" s="243"/>
      <c r="H34" s="243"/>
      <c r="I34" s="243"/>
      <c r="J34" s="243"/>
      <c r="K34" s="243"/>
      <c r="L34" s="243"/>
      <c r="M34" s="243"/>
      <c r="N34" s="243"/>
      <c r="O34" s="243"/>
      <c r="P34" s="243"/>
      <c r="Q34" s="243"/>
      <c r="R34" s="243"/>
      <c r="S34" s="243"/>
      <c r="T34" s="243"/>
      <c r="U34" s="243"/>
      <c r="W34" s="248"/>
    </row>
    <row r="35" spans="1:23" ht="12.75">
      <c r="A35" s="248"/>
      <c r="B35" s="243"/>
      <c r="C35" s="243"/>
      <c r="D35" s="243"/>
      <c r="E35" s="243"/>
      <c r="F35" s="243"/>
      <c r="G35" s="243"/>
      <c r="H35" s="243"/>
      <c r="I35" s="243"/>
      <c r="J35" s="243"/>
      <c r="K35" s="243"/>
      <c r="L35" s="243"/>
      <c r="M35" s="243"/>
      <c r="N35" s="243"/>
      <c r="O35" s="243"/>
      <c r="P35" s="243"/>
      <c r="Q35" s="243"/>
      <c r="R35" s="243"/>
      <c r="S35" s="243"/>
      <c r="T35" s="243"/>
      <c r="U35" s="243"/>
      <c r="W35" s="248"/>
    </row>
    <row r="36" spans="1:23" ht="12.75" customHeight="1">
      <c r="A36" s="248"/>
      <c r="B36" s="243"/>
      <c r="C36" s="243"/>
      <c r="D36" s="243"/>
      <c r="E36" s="243"/>
      <c r="F36" s="243"/>
      <c r="G36" s="244"/>
      <c r="H36" s="244"/>
      <c r="I36" s="244"/>
      <c r="J36" s="244"/>
      <c r="K36" s="244"/>
      <c r="L36" s="244"/>
      <c r="M36" s="244"/>
      <c r="N36" s="244"/>
      <c r="O36" s="244"/>
      <c r="P36" s="244"/>
      <c r="Q36" s="244"/>
      <c r="R36" s="244"/>
      <c r="S36" s="244"/>
      <c r="T36" s="244"/>
      <c r="U36" s="253"/>
      <c r="W36" s="248"/>
    </row>
    <row r="37" spans="1:23" ht="12.75" customHeight="1">
      <c r="A37" s="248"/>
      <c r="B37" s="243"/>
      <c r="C37" s="243"/>
      <c r="D37" s="243"/>
      <c r="E37" s="243"/>
      <c r="F37" s="243"/>
      <c r="G37" s="244"/>
      <c r="H37" s="244"/>
      <c r="I37" s="244"/>
      <c r="J37" s="244"/>
      <c r="K37" s="244"/>
      <c r="L37" s="244"/>
      <c r="M37" s="244"/>
      <c r="N37" s="244"/>
      <c r="O37" s="244"/>
      <c r="P37" s="244"/>
      <c r="Q37" s="244"/>
      <c r="R37" s="244"/>
      <c r="S37" s="244"/>
      <c r="T37" s="244"/>
      <c r="U37" s="253"/>
      <c r="W37" s="248"/>
    </row>
    <row r="38" spans="1:23" ht="12.75" customHeight="1">
      <c r="A38" s="248"/>
      <c r="B38" s="248"/>
      <c r="C38" s="245"/>
      <c r="D38" s="245"/>
      <c r="E38" s="245"/>
      <c r="F38" s="245"/>
      <c r="G38" s="246"/>
      <c r="H38" s="246"/>
      <c r="I38" s="246"/>
      <c r="J38" s="246"/>
      <c r="K38" s="246"/>
      <c r="L38" s="246"/>
      <c r="M38" s="246"/>
      <c r="N38" s="246"/>
      <c r="O38" s="246"/>
      <c r="P38" s="246"/>
      <c r="Q38" s="246"/>
      <c r="R38" s="246"/>
      <c r="S38" s="246"/>
      <c r="T38" s="246"/>
      <c r="U38" s="247"/>
      <c r="V38" s="248"/>
      <c r="W38" s="248"/>
    </row>
    <row r="39" spans="3:12" ht="12.75">
      <c r="C39" s="243"/>
      <c r="D39" s="243"/>
      <c r="E39" s="243"/>
      <c r="F39" s="243"/>
      <c r="G39" s="243"/>
      <c r="H39" s="243"/>
      <c r="I39" s="243"/>
      <c r="J39" s="243"/>
      <c r="K39" s="243"/>
      <c r="L39" s="243"/>
    </row>
    <row r="40" spans="3:12" ht="12.75">
      <c r="C40" s="243"/>
      <c r="D40" s="243"/>
      <c r="E40" s="243"/>
      <c r="F40" s="243"/>
      <c r="G40" s="243"/>
      <c r="H40" s="243"/>
      <c r="I40" s="243"/>
      <c r="J40" s="243"/>
      <c r="K40" s="243"/>
      <c r="L40" s="243"/>
    </row>
    <row r="41" spans="3:12" ht="12.75">
      <c r="C41" s="243"/>
      <c r="D41" s="243"/>
      <c r="E41" s="243"/>
      <c r="F41" s="243"/>
      <c r="G41" s="243"/>
      <c r="H41" s="243"/>
      <c r="I41" s="243"/>
      <c r="J41" s="243"/>
      <c r="K41" s="243"/>
      <c r="L41" s="243"/>
    </row>
    <row r="42" spans="3:21" ht="12.75">
      <c r="C42" s="243"/>
      <c r="D42" s="243"/>
      <c r="E42" s="243"/>
      <c r="F42" s="243"/>
      <c r="G42" s="243"/>
      <c r="H42" s="243"/>
      <c r="I42" s="243"/>
      <c r="J42" s="243"/>
      <c r="K42" s="243"/>
      <c r="L42" s="243"/>
      <c r="M42" s="243"/>
      <c r="N42" s="243"/>
      <c r="O42" s="243"/>
      <c r="P42" s="243"/>
      <c r="Q42" s="243"/>
      <c r="R42" s="243"/>
      <c r="S42" s="243"/>
      <c r="T42" s="243"/>
      <c r="U42" s="243"/>
    </row>
    <row r="43" spans="3:35" ht="12.75">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3:35" ht="12.75">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3:35" ht="12.75">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3:35" ht="12.75">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3:35" ht="12.7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3:35" ht="12.7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3:35" ht="12.75">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3:35" ht="12.7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3:35" ht="12.75">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3:35" ht="12.75">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3:35" ht="12.7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3:35" ht="12.7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3:35" ht="12.75">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3:35" ht="12.75">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3:35" ht="12.75">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3:35" ht="12.75">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3:35" ht="12.75">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3:35" ht="12.75">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3:35" ht="12.75">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3:35" ht="12.75">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3:35" ht="12.75">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3:35" ht="12.75">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3:35" ht="12.75">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3:35" ht="12.75">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3:35" ht="12.75">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3:35" ht="12.7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3:35" ht="12.7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3:35" ht="12.75">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3:35" ht="12.75">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3:35" ht="12.75">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3:35" ht="12.75">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3:35" ht="12.75">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3:35" ht="12.75">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3:35" ht="12.75">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sheetData>
  <sheetProtection password="CC28" sheet="1" objects="1" scenarios="1" selectLockedCells="1"/>
  <mergeCells count="64">
    <mergeCell ref="D25:E25"/>
    <mergeCell ref="D26:E26"/>
    <mergeCell ref="D21:E21"/>
    <mergeCell ref="D22:E22"/>
    <mergeCell ref="D23:E23"/>
    <mergeCell ref="C4:U4"/>
    <mergeCell ref="D24:E24"/>
    <mergeCell ref="D16:E16"/>
    <mergeCell ref="D17:E17"/>
    <mergeCell ref="D19:E19"/>
    <mergeCell ref="L1:U3"/>
    <mergeCell ref="C1:K1"/>
    <mergeCell ref="C3:F3"/>
    <mergeCell ref="T6:U6"/>
    <mergeCell ref="P7:Q7"/>
    <mergeCell ref="R7:S7"/>
    <mergeCell ref="H5:I5"/>
    <mergeCell ref="J5:K5"/>
    <mergeCell ref="L5:M5"/>
    <mergeCell ref="R5:S5"/>
    <mergeCell ref="D20:E20"/>
    <mergeCell ref="P6:Q6"/>
    <mergeCell ref="T7:U7"/>
    <mergeCell ref="J7:K7"/>
    <mergeCell ref="N7:O7"/>
    <mergeCell ref="N6:O6"/>
    <mergeCell ref="D10:E10"/>
    <mergeCell ref="N29:O29"/>
    <mergeCell ref="P29:Q29"/>
    <mergeCell ref="R29:S29"/>
    <mergeCell ref="T29:U29"/>
    <mergeCell ref="J29:K29"/>
    <mergeCell ref="L29:M29"/>
    <mergeCell ref="J28:K28"/>
    <mergeCell ref="L28:M28"/>
    <mergeCell ref="F5:G5"/>
    <mergeCell ref="F28:G28"/>
    <mergeCell ref="F7:G7"/>
    <mergeCell ref="F6:G6"/>
    <mergeCell ref="T5:U5"/>
    <mergeCell ref="L7:M7"/>
    <mergeCell ref="H6:I6"/>
    <mergeCell ref="J6:K6"/>
    <mergeCell ref="L6:M6"/>
    <mergeCell ref="N5:O5"/>
    <mergeCell ref="P5:Q5"/>
    <mergeCell ref="R6:S6"/>
    <mergeCell ref="H7:I7"/>
    <mergeCell ref="C10:C17"/>
    <mergeCell ref="D14:E14"/>
    <mergeCell ref="D11:E11"/>
    <mergeCell ref="D12:E12"/>
    <mergeCell ref="D13:E13"/>
    <mergeCell ref="D15:E15"/>
    <mergeCell ref="C30:E31"/>
    <mergeCell ref="C19:C26"/>
    <mergeCell ref="R28:S28"/>
    <mergeCell ref="T28:U28"/>
    <mergeCell ref="L30:U32"/>
    <mergeCell ref="N28:O28"/>
    <mergeCell ref="P28:Q28"/>
    <mergeCell ref="F29:G29"/>
    <mergeCell ref="H28:I28"/>
    <mergeCell ref="H29:I29"/>
  </mergeCells>
  <conditionalFormatting sqref="F29:U29">
    <cfRule type="cellIs" priority="1" dxfId="13" operator="equal" stopIfTrue="1">
      <formula>1</formula>
    </cfRule>
    <cfRule type="cellIs" priority="2" dxfId="12" operator="equal" stopIfTrue="1">
      <formula>2</formula>
    </cfRule>
    <cfRule type="cellIs" priority="3" dxfId="11"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CN54"/>
  <sheetViews>
    <sheetView showGridLines="0" showRowColHeaders="0" tabSelected="1" zoomScaleSheetLayoutView="50" workbookViewId="0" topLeftCell="A3">
      <selection activeCell="F15" sqref="F15:F17"/>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69"/>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31" t="s">
        <v>0</v>
      </c>
      <c r="D4" s="432"/>
      <c r="E4" s="48"/>
      <c r="F4" s="437" t="str">
        <f>'TEAM NAMES &amp; EVENTS'!T12</f>
        <v>Obstacle Relay</v>
      </c>
      <c r="G4" s="438"/>
      <c r="H4" s="439"/>
      <c r="I4" s="437" t="str">
        <f>'TEAM NAMES &amp; EVENTS'!T13</f>
        <v>1 + 1 Lap Relay</v>
      </c>
      <c r="J4" s="438"/>
      <c r="K4" s="439"/>
      <c r="L4" s="437" t="str">
        <f>'TEAM NAMES &amp; EVENTS'!T14</f>
        <v>2 + 2 Lap Relay</v>
      </c>
      <c r="M4" s="438"/>
      <c r="N4" s="439"/>
      <c r="O4" s="437" t="str">
        <f>'TEAM NAMES &amp; EVENTS'!T15</f>
        <v>6 Lap Paarlauf</v>
      </c>
      <c r="P4" s="438"/>
      <c r="Q4" s="439"/>
      <c r="R4" s="437" t="str">
        <f>'TEAM NAMES &amp; EVENTS'!T16</f>
        <v>Over / Under Relay</v>
      </c>
      <c r="S4" s="438"/>
      <c r="T4" s="439"/>
      <c r="U4" s="437" t="str">
        <f>'TEAM NAMES &amp; EVENTS'!T17</f>
        <v>4 x 1 Lap Relay</v>
      </c>
      <c r="V4" s="438"/>
      <c r="W4" s="439"/>
      <c r="X4" s="441">
        <f>'TEAM NAMES &amp; EVENTS'!T18</f>
        <v>0</v>
      </c>
      <c r="Y4" s="442"/>
      <c r="Z4" s="443"/>
      <c r="AA4" s="441">
        <f>'TEAM NAMES &amp; EVENTS'!T19</f>
        <v>0</v>
      </c>
      <c r="AB4" s="442"/>
      <c r="AC4" s="443"/>
      <c r="AD4" s="85"/>
      <c r="AE4" s="431" t="s">
        <v>0</v>
      </c>
      <c r="AF4" s="432"/>
      <c r="AG4" s="62"/>
      <c r="AH4" s="62"/>
      <c r="AI4" s="423" t="str">
        <f>'TEAM NAMES &amp; EVENTS'!V12</f>
        <v>Chest Push</v>
      </c>
      <c r="AJ4" s="424"/>
      <c r="AK4" s="425"/>
      <c r="AL4" s="423" t="str">
        <f>'TEAM NAMES &amp; EVENTS'!V13</f>
        <v>Speed Bounce</v>
      </c>
      <c r="AM4" s="424"/>
      <c r="AN4" s="425"/>
      <c r="AO4" s="423" t="str">
        <f>'TEAM NAMES &amp; EVENTS'!V14</f>
        <v>Standing Long Jump</v>
      </c>
      <c r="AP4" s="424"/>
      <c r="AQ4" s="425"/>
      <c r="AR4" s="423" t="str">
        <f>'TEAM NAMES &amp; EVENTS'!V15</f>
        <v>Standing Triple Jump</v>
      </c>
      <c r="AS4" s="424"/>
      <c r="AT4" s="425"/>
      <c r="AU4" s="423" t="str">
        <f>'TEAM NAMES &amp; EVENTS'!V16</f>
        <v>Vertical Jump</v>
      </c>
      <c r="AV4" s="424"/>
      <c r="AW4" s="425"/>
      <c r="AX4" s="423" t="str">
        <f>'TEAM NAMES &amp; EVENTS'!V17</f>
        <v>Soft Javelin</v>
      </c>
      <c r="AY4" s="424"/>
      <c r="AZ4" s="425"/>
      <c r="BA4" s="423">
        <f>'TEAM NAMES &amp; EVENTS'!V18</f>
        <v>0</v>
      </c>
      <c r="BB4" s="424"/>
      <c r="BC4" s="425"/>
      <c r="BD4" s="423">
        <f>'TEAM NAMES &amp; EVENTS'!V19</f>
        <v>0</v>
      </c>
      <c r="BE4" s="424"/>
      <c r="BF4" s="425"/>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12</v>
      </c>
      <c r="D5" s="60" t="s">
        <v>13</v>
      </c>
      <c r="E5" s="61"/>
      <c r="F5" s="55" t="s">
        <v>4</v>
      </c>
      <c r="G5" s="56"/>
      <c r="H5" s="57" t="s">
        <v>3</v>
      </c>
      <c r="I5" s="55" t="s">
        <v>4</v>
      </c>
      <c r="J5" s="56"/>
      <c r="K5" s="58" t="s">
        <v>3</v>
      </c>
      <c r="L5" s="55" t="s">
        <v>4</v>
      </c>
      <c r="M5" s="56"/>
      <c r="N5" s="58" t="s">
        <v>3</v>
      </c>
      <c r="O5" s="55" t="s">
        <v>4</v>
      </c>
      <c r="P5" s="56"/>
      <c r="Q5" s="58" t="s">
        <v>3</v>
      </c>
      <c r="R5" s="55" t="s">
        <v>4</v>
      </c>
      <c r="S5" s="56"/>
      <c r="T5" s="58" t="s">
        <v>3</v>
      </c>
      <c r="U5" s="55" t="s">
        <v>4</v>
      </c>
      <c r="V5" s="56"/>
      <c r="W5" s="57" t="s">
        <v>3</v>
      </c>
      <c r="X5" s="55" t="s">
        <v>4</v>
      </c>
      <c r="Y5" s="56"/>
      <c r="Z5" s="57" t="s">
        <v>3</v>
      </c>
      <c r="AA5" s="55" t="s">
        <v>4</v>
      </c>
      <c r="AB5" s="56"/>
      <c r="AC5" s="57" t="s">
        <v>3</v>
      </c>
      <c r="AD5" s="59"/>
      <c r="AE5" s="60" t="s">
        <v>12</v>
      </c>
      <c r="AF5" s="60" t="s">
        <v>13</v>
      </c>
      <c r="AG5" s="61"/>
      <c r="AH5" s="62"/>
      <c r="AI5" s="55" t="s">
        <v>14</v>
      </c>
      <c r="AJ5" s="63"/>
      <c r="AK5" s="64" t="s">
        <v>15</v>
      </c>
      <c r="AL5" s="55" t="s">
        <v>14</v>
      </c>
      <c r="AM5" s="63"/>
      <c r="AN5" s="64" t="s">
        <v>15</v>
      </c>
      <c r="AO5" s="55" t="s">
        <v>14</v>
      </c>
      <c r="AP5" s="63"/>
      <c r="AQ5" s="64" t="s">
        <v>15</v>
      </c>
      <c r="AR5" s="55" t="s">
        <v>14</v>
      </c>
      <c r="AS5" s="63"/>
      <c r="AT5" s="64" t="s">
        <v>15</v>
      </c>
      <c r="AU5" s="55" t="s">
        <v>14</v>
      </c>
      <c r="AV5" s="63"/>
      <c r="AW5" s="64" t="s">
        <v>15</v>
      </c>
      <c r="AX5" s="55" t="s">
        <v>14</v>
      </c>
      <c r="AY5" s="63"/>
      <c r="AZ5" s="64" t="s">
        <v>15</v>
      </c>
      <c r="BA5" s="55" t="s">
        <v>14</v>
      </c>
      <c r="BB5" s="63"/>
      <c r="BC5" s="64" t="s">
        <v>15</v>
      </c>
      <c r="BD5" s="55" t="s">
        <v>14</v>
      </c>
      <c r="BE5" s="63"/>
      <c r="BF5" s="64" t="s">
        <v>15</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33" t="str">
        <f>LOOKUP("School A",'TEAM NAMES &amp; EVENTS'!B12:B35,'TEAM NAMES &amp; EVENTS'!E12:E27)</f>
        <v>RED</v>
      </c>
      <c r="D6" s="435" t="str">
        <f>LOOKUP("School A",'TEAM NAMES &amp; EVENTS'!$B$12:$B$35,'TEAM NAMES &amp; EVENTS'!$D$12:$D$27)</f>
        <v>Austin Farm</v>
      </c>
      <c r="E6" s="27"/>
      <c r="F6" s="426">
        <v>80.24</v>
      </c>
      <c r="G6" s="5">
        <f>IF(F6&gt;0,F6)</f>
        <v>80.24</v>
      </c>
      <c r="H6" s="429">
        <f>IF(G6=FALSE,0,RANK(G6,G$6:G$29,1))</f>
        <v>3</v>
      </c>
      <c r="I6" s="426">
        <v>25.41</v>
      </c>
      <c r="J6" s="5">
        <f>IF(I6&gt;0,I6)</f>
        <v>25.41</v>
      </c>
      <c r="K6" s="429">
        <f>IF(J6=FALSE,0,RANK(J6,J$6:J$29,1))</f>
        <v>4</v>
      </c>
      <c r="L6" s="426">
        <v>48.76</v>
      </c>
      <c r="M6" s="5">
        <f>IF(L6&gt;0,L6)</f>
        <v>48.76</v>
      </c>
      <c r="N6" s="429">
        <f>IF(M6=FALSE,0,RANK(M6,M$6:M$29,1))</f>
        <v>4</v>
      </c>
      <c r="O6" s="426">
        <v>72.21</v>
      </c>
      <c r="P6" s="5">
        <f>IF(O6&gt;0,O6)</f>
        <v>72.21</v>
      </c>
      <c r="Q6" s="429">
        <f>IF(P6=FALSE,0,RANK(P6,P$6:P$29,1))</f>
        <v>3</v>
      </c>
      <c r="R6" s="426"/>
      <c r="S6" s="5" t="b">
        <f>IF(R6&gt;0,R6)</f>
        <v>0</v>
      </c>
      <c r="T6" s="429">
        <f>IF(S6=FALSE,0,RANK(S6,S$6:S$29,1))</f>
        <v>0</v>
      </c>
      <c r="U6" s="426">
        <v>48.09</v>
      </c>
      <c r="V6" s="5">
        <f>IF(U6&gt;0,U6)</f>
        <v>48.09</v>
      </c>
      <c r="W6" s="429">
        <f>IF(V6=FALSE,0,RANK(V6,V$6:V$29,1))</f>
        <v>4</v>
      </c>
      <c r="X6" s="426"/>
      <c r="Y6" s="5" t="b">
        <f>IF(X6&gt;0,X6)</f>
        <v>0</v>
      </c>
      <c r="Z6" s="429">
        <f>IF(Y6=FALSE,0,RANK(Y6,Y$6:Y$29,1))</f>
        <v>0</v>
      </c>
      <c r="AA6" s="426"/>
      <c r="AB6" s="5" t="b">
        <f>IF(AA6&gt;0,AA6)</f>
        <v>0</v>
      </c>
      <c r="AC6" s="429">
        <f>IF(AB6=FALSE,0,RANK(AB6,AB$6:AB$29,1))</f>
        <v>0</v>
      </c>
      <c r="AD6" s="6"/>
      <c r="AE6" s="440" t="str">
        <f>LOOKUP("School A",'TEAM NAMES &amp; EVENTS'!B12:B35,'TEAM NAMES &amp; EVENTS'!E12:E27)</f>
        <v>RED</v>
      </c>
      <c r="AF6" s="444" t="str">
        <f>LOOKUP("School A",'TEAM NAMES &amp; EVENTS'!$B$12:$B$35,'TEAM NAMES &amp; EVENTS'!$D$12:$D$27)</f>
        <v>Austin Farm</v>
      </c>
      <c r="AG6" s="27"/>
      <c r="AH6" s="7">
        <v>1</v>
      </c>
      <c r="AI6" s="71">
        <v>5</v>
      </c>
      <c r="AJ6" s="8">
        <f>IF(AI6+AI7+AI8&gt;0,AI6+AI7+AI8)</f>
        <v>13.25</v>
      </c>
      <c r="AK6" s="9">
        <f>AI6+AI7+AI8</f>
        <v>13.25</v>
      </c>
      <c r="AL6" s="75">
        <v>46</v>
      </c>
      <c r="AM6" s="8">
        <f>IF(AL6+AL7+AL8&gt;0,AL6+AL7+AL8)</f>
        <v>136</v>
      </c>
      <c r="AN6" s="9">
        <f>AL6+AL7+AL8</f>
        <v>136</v>
      </c>
      <c r="AO6" s="71">
        <v>1.38</v>
      </c>
      <c r="AP6" s="8">
        <f>IF(AO6+AO7+AO8&gt;0,AO6+AO7+AO8)</f>
        <v>4.3</v>
      </c>
      <c r="AQ6" s="9">
        <f>AO6+AO7+AO8</f>
        <v>4.3</v>
      </c>
      <c r="AR6" s="71">
        <v>4.1</v>
      </c>
      <c r="AS6" s="8">
        <f>IF(AR6+AR7+AR8&gt;0,AR6+AR7+AR8)</f>
        <v>12.58</v>
      </c>
      <c r="AT6" s="9">
        <f>AR6+AR7+AR8</f>
        <v>12.58</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33"/>
      <c r="D7" s="435"/>
      <c r="E7" s="28"/>
      <c r="F7" s="427"/>
      <c r="G7" s="10"/>
      <c r="H7" s="430"/>
      <c r="I7" s="427"/>
      <c r="J7" s="10"/>
      <c r="K7" s="430"/>
      <c r="L7" s="427"/>
      <c r="M7" s="10"/>
      <c r="N7" s="430"/>
      <c r="O7" s="427"/>
      <c r="P7" s="10"/>
      <c r="Q7" s="430"/>
      <c r="R7" s="427"/>
      <c r="S7" s="10"/>
      <c r="T7" s="430"/>
      <c r="U7" s="427"/>
      <c r="V7" s="10"/>
      <c r="W7" s="430"/>
      <c r="X7" s="427"/>
      <c r="Y7" s="10"/>
      <c r="Z7" s="430"/>
      <c r="AA7" s="427"/>
      <c r="AB7" s="10"/>
      <c r="AC7" s="430"/>
      <c r="AD7" s="6"/>
      <c r="AE7" s="433"/>
      <c r="AF7" s="444"/>
      <c r="AG7" s="28"/>
      <c r="AH7" s="7">
        <v>2</v>
      </c>
      <c r="AI7" s="72">
        <v>4.25</v>
      </c>
      <c r="AJ7" s="11"/>
      <c r="AK7" s="12">
        <f>IF(AJ6=FALSE,0,RANK(AJ6,AJ$6:AJ$29,))</f>
        <v>3</v>
      </c>
      <c r="AL7" s="76">
        <v>46</v>
      </c>
      <c r="AM7" s="11"/>
      <c r="AN7" s="12">
        <f>IF(AM6=FALSE,0,RANK(AM6,AM$6:AM$29,))</f>
        <v>2</v>
      </c>
      <c r="AO7" s="72">
        <v>1.48</v>
      </c>
      <c r="AP7" s="11"/>
      <c r="AQ7" s="12">
        <f>IF(AP6=FALSE,0,RANK(AP6,AP$6:AP$29,))</f>
        <v>4</v>
      </c>
      <c r="AR7" s="72">
        <v>3.9</v>
      </c>
      <c r="AS7" s="11"/>
      <c r="AT7" s="12">
        <f>IF(AS6=FALSE,0,RANK(AS6,AS$6:AS$29,))</f>
        <v>2</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34"/>
      <c r="D8" s="436"/>
      <c r="E8" s="29"/>
      <c r="F8" s="428"/>
      <c r="G8" s="13"/>
      <c r="H8" s="14">
        <f>IF(H6=0,0,(LOOKUP(H6,'TEAM NAMES &amp; EVENTS'!$K$12:$K$27,'TEAM NAMES &amp; EVENTS'!$L$12:$L$27)))</f>
        <v>4</v>
      </c>
      <c r="I8" s="428"/>
      <c r="J8" s="13"/>
      <c r="K8" s="14">
        <f>IF(K6=0,0,(LOOKUP(K6,'TEAM NAMES &amp; EVENTS'!$K$12:$K$27,'TEAM NAMES &amp; EVENTS'!$L$12:$L$27)))</f>
        <v>2</v>
      </c>
      <c r="L8" s="428"/>
      <c r="M8" s="13"/>
      <c r="N8" s="14">
        <f>IF(N6=0,0,(LOOKUP(N6,'TEAM NAMES &amp; EVENTS'!$K$12:$K$27,'TEAM NAMES &amp; EVENTS'!$L$12:$L$27)))</f>
        <v>2</v>
      </c>
      <c r="O8" s="428"/>
      <c r="P8" s="13"/>
      <c r="Q8" s="14">
        <f>IF(Q6=0,0,(LOOKUP(Q6,'TEAM NAMES &amp; EVENTS'!$K$12:$K$27,'TEAM NAMES &amp; EVENTS'!$L$12:$L$27)))</f>
        <v>4</v>
      </c>
      <c r="R8" s="428"/>
      <c r="S8" s="13"/>
      <c r="T8" s="14">
        <f>IF(T6=0,0,(LOOKUP(T6,'TEAM NAMES &amp; EVENTS'!$K$12:$K$27,'TEAM NAMES &amp; EVENTS'!$L$12:$L$27)))</f>
        <v>0</v>
      </c>
      <c r="U8" s="428"/>
      <c r="V8" s="13"/>
      <c r="W8" s="14">
        <f>IF(W6=0,0,(LOOKUP(W6,'TEAM NAMES &amp; EVENTS'!$K$12:$K$27,'TEAM NAMES &amp; EVENTS'!$L$12:$L$27)))</f>
        <v>2</v>
      </c>
      <c r="X8" s="428"/>
      <c r="Y8" s="13"/>
      <c r="Z8" s="14">
        <f>IF(Z6=0,0,(LOOKUP(Z6,'TEAM NAMES &amp; EVENTS'!$K$12:$K$27,'TEAM NAMES &amp; EVENTS'!$L$12:$L$27)))</f>
        <v>0</v>
      </c>
      <c r="AA8" s="428"/>
      <c r="AB8" s="13"/>
      <c r="AC8" s="14">
        <f>IF(AC6=0,0,(LOOKUP(AC6,'TEAM NAMES &amp; EVENTS'!$K$12:$K$27,'TEAM NAMES &amp; EVENTS'!$L$12:$L$27)))</f>
        <v>0</v>
      </c>
      <c r="AD8" s="6"/>
      <c r="AE8" s="434"/>
      <c r="AF8" s="445"/>
      <c r="AG8" s="29"/>
      <c r="AH8" s="7">
        <v>3</v>
      </c>
      <c r="AI8" s="73">
        <v>4</v>
      </c>
      <c r="AJ8" s="15"/>
      <c r="AK8" s="16">
        <f>IF(AK7=0,0,(LOOKUP(AK7,'TEAM NAMES &amp; EVENTS'!$K$12:$K$27,'TEAM NAMES &amp; EVENTS'!$L$12:$L$27)))</f>
        <v>4</v>
      </c>
      <c r="AL8" s="77">
        <v>44</v>
      </c>
      <c r="AM8" s="15"/>
      <c r="AN8" s="16">
        <f>IF(AN7=0,0,(LOOKUP(AN7,'TEAM NAMES &amp; EVENTS'!$K$12:$K$27,'TEAM NAMES &amp; EVENTS'!$L$12:$L$27)))</f>
        <v>6</v>
      </c>
      <c r="AO8" s="73">
        <v>1.44</v>
      </c>
      <c r="AP8" s="15"/>
      <c r="AQ8" s="16">
        <f>IF(AQ7=0,0,(LOOKUP(AQ7,'TEAM NAMES &amp; EVENTS'!$K$12:$K$27,'TEAM NAMES &amp; EVENTS'!$L$12:$L$27)))</f>
        <v>2</v>
      </c>
      <c r="AR8" s="73">
        <v>4.58</v>
      </c>
      <c r="AS8" s="15"/>
      <c r="AT8" s="16">
        <f>IF(AT7=0,0,(LOOKUP(AT7,'TEAM NAMES &amp; EVENTS'!$K$12:$K$27,'TEAM NAMES &amp; EVENTS'!$L$12:$L$27)))</f>
        <v>6</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40" t="str">
        <f>LOOKUP("School B",'TEAM NAMES &amp; EVENTS'!B12:B35,'TEAM NAMES &amp; EVENTS'!E12:E27)</f>
        <v>YELLOW</v>
      </c>
      <c r="D9" s="435" t="str">
        <f>LOOKUP("School B",'TEAM NAMES &amp; EVENTS'!$B$12:$B$35,'TEAM NAMES &amp; EVENTS'!$D$12:$D$27)</f>
        <v>Widey Court</v>
      </c>
      <c r="E9" s="28"/>
      <c r="F9" s="427">
        <v>78.04</v>
      </c>
      <c r="G9" s="10">
        <f>IF(F9&gt;0,F9)</f>
        <v>78.04</v>
      </c>
      <c r="H9" s="429">
        <f>IF(G9=FALSE,0,RANK(G9,G$6:G$29,1))</f>
        <v>2</v>
      </c>
      <c r="I9" s="427">
        <v>22.06</v>
      </c>
      <c r="J9" s="10">
        <f>IF(I9&gt;0,I9)</f>
        <v>22.06</v>
      </c>
      <c r="K9" s="429">
        <f>IF(J9=FALSE,0,RANK(J9,J$6:J$29,1))</f>
        <v>1</v>
      </c>
      <c r="L9" s="427">
        <v>45.87</v>
      </c>
      <c r="M9" s="10">
        <f>IF(L9&gt;0,L9)</f>
        <v>45.87</v>
      </c>
      <c r="N9" s="429">
        <f>IF(M9=FALSE,0,RANK(M9,M$6:M$29,1))</f>
        <v>1</v>
      </c>
      <c r="O9" s="427">
        <v>70</v>
      </c>
      <c r="P9" s="10">
        <f>IF(O9&gt;0,O9)</f>
        <v>70</v>
      </c>
      <c r="Q9" s="429">
        <f>IF(P9=FALSE,0,RANK(P9,P$6:P$29,1))</f>
        <v>2</v>
      </c>
      <c r="R9" s="427"/>
      <c r="S9" s="10" t="b">
        <f>IF(R9&gt;0,R9)</f>
        <v>0</v>
      </c>
      <c r="T9" s="429">
        <f>IF(S9=FALSE,0,RANK(S9,S$6:S$29,1))</f>
        <v>0</v>
      </c>
      <c r="U9" s="427">
        <v>46.64</v>
      </c>
      <c r="V9" s="10">
        <f>IF(U9&gt;0,U9)</f>
        <v>46.64</v>
      </c>
      <c r="W9" s="429">
        <f>IF(V9=FALSE,0,RANK(V9,V$6:V$29,1))</f>
        <v>2</v>
      </c>
      <c r="X9" s="427"/>
      <c r="Y9" s="10" t="b">
        <f>IF(X9&gt;0,X9)</f>
        <v>0</v>
      </c>
      <c r="Z9" s="429">
        <f>IF(Y9=FALSE,0,RANK(Y9,Y$6:Y$29,1))</f>
        <v>0</v>
      </c>
      <c r="AA9" s="427"/>
      <c r="AB9" s="10" t="b">
        <f>IF(AA9&gt;0,AA9)</f>
        <v>0</v>
      </c>
      <c r="AC9" s="429">
        <f>IF(AB9=FALSE,0,RANK(AB9,AB$6:AB$29,1))</f>
        <v>0</v>
      </c>
      <c r="AD9" s="6"/>
      <c r="AE9" s="440" t="str">
        <f>LOOKUP("School B",'TEAM NAMES &amp; EVENTS'!B12:B35,'TEAM NAMES &amp; EVENTS'!E12:E27)</f>
        <v>YELLOW</v>
      </c>
      <c r="AF9" s="444" t="str">
        <f>LOOKUP("School B",'TEAM NAMES &amp; EVENTS'!$B$12:$B$35,'TEAM NAMES &amp; EVENTS'!$D$12:$D$27)</f>
        <v>Widey Court</v>
      </c>
      <c r="AG9" s="28"/>
      <c r="AH9" s="7">
        <v>1</v>
      </c>
      <c r="AI9" s="74">
        <v>4.25</v>
      </c>
      <c r="AJ9" s="17">
        <f>IF(AI9+AI10+AI11&gt;0,AI9+AI10+AI11)</f>
        <v>15.75</v>
      </c>
      <c r="AK9" s="9">
        <f>AI9+AI10+AI11</f>
        <v>15.75</v>
      </c>
      <c r="AL9" s="78">
        <v>33</v>
      </c>
      <c r="AM9" s="17">
        <f>IF(AL9+AL10+AL11&gt;0,AL9+AL10+AL11)</f>
        <v>114</v>
      </c>
      <c r="AN9" s="9">
        <f>AL9+AL10+AL11</f>
        <v>114</v>
      </c>
      <c r="AO9" s="74">
        <v>1.64</v>
      </c>
      <c r="AP9" s="17">
        <f>IF(AO9+AO10+AO11&gt;0,AO9+AO10+AO11)</f>
        <v>4.98</v>
      </c>
      <c r="AQ9" s="9">
        <f>AO9+AO10+AO11</f>
        <v>4.98</v>
      </c>
      <c r="AR9" s="74">
        <v>4.14</v>
      </c>
      <c r="AS9" s="17">
        <f>IF(AR9+AR10+AR11&gt;0,AR9+AR10+AR11)</f>
        <v>12.280000000000001</v>
      </c>
      <c r="AT9" s="9">
        <f>AR9+AR10+AR11</f>
        <v>12.280000000000001</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33"/>
      <c r="D10" s="435"/>
      <c r="E10" s="28"/>
      <c r="F10" s="427"/>
      <c r="G10" s="10"/>
      <c r="H10" s="430"/>
      <c r="I10" s="427"/>
      <c r="J10" s="10"/>
      <c r="K10" s="430"/>
      <c r="L10" s="427"/>
      <c r="M10" s="10"/>
      <c r="N10" s="430"/>
      <c r="O10" s="427"/>
      <c r="P10" s="10"/>
      <c r="Q10" s="430"/>
      <c r="R10" s="427"/>
      <c r="S10" s="10"/>
      <c r="T10" s="430"/>
      <c r="U10" s="427"/>
      <c r="V10" s="10"/>
      <c r="W10" s="430"/>
      <c r="X10" s="427"/>
      <c r="Y10" s="10"/>
      <c r="Z10" s="430"/>
      <c r="AA10" s="427"/>
      <c r="AB10" s="10"/>
      <c r="AC10" s="430"/>
      <c r="AD10" s="6"/>
      <c r="AE10" s="433"/>
      <c r="AF10" s="444"/>
      <c r="AG10" s="28"/>
      <c r="AH10" s="7">
        <v>2</v>
      </c>
      <c r="AI10" s="72">
        <v>6</v>
      </c>
      <c r="AJ10" s="11"/>
      <c r="AK10" s="12">
        <f>IF(AJ9=FALSE,0,RANK(AJ9,AJ$6:AJ$29,))</f>
        <v>1</v>
      </c>
      <c r="AL10" s="76">
        <v>42</v>
      </c>
      <c r="AM10" s="11"/>
      <c r="AN10" s="12">
        <f>IF(AM9=FALSE,0,RANK(AM9,AM$6:AM$29,))</f>
        <v>4</v>
      </c>
      <c r="AO10" s="72">
        <v>1.6</v>
      </c>
      <c r="AP10" s="11"/>
      <c r="AQ10" s="12">
        <f>IF(AP9=FALSE,0,RANK(AP9,AP$6:AP$29,))</f>
        <v>2</v>
      </c>
      <c r="AR10" s="72">
        <v>5.02</v>
      </c>
      <c r="AS10" s="11"/>
      <c r="AT10" s="12">
        <f>IF(AS9=FALSE,0,RANK(AS9,AS$6:AS$29,))</f>
        <v>3</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34"/>
      <c r="D11" s="436"/>
      <c r="E11" s="29"/>
      <c r="F11" s="428"/>
      <c r="G11" s="13"/>
      <c r="H11" s="14">
        <f>IF(H9=0,0,(LOOKUP(H9,'TEAM NAMES &amp; EVENTS'!$K$12:$K$27,'TEAM NAMES &amp; EVENTS'!$L$12:$L$27)))</f>
        <v>6</v>
      </c>
      <c r="I11" s="428"/>
      <c r="J11" s="13"/>
      <c r="K11" s="14">
        <f>IF(K9=0,0,(LOOKUP(K9,'TEAM NAMES &amp; EVENTS'!$K$12:$K$27,'TEAM NAMES &amp; EVENTS'!$L$12:$L$27)))</f>
        <v>8</v>
      </c>
      <c r="L11" s="428"/>
      <c r="M11" s="13"/>
      <c r="N11" s="14">
        <f>IF(N9=0,0,(LOOKUP(N9,'TEAM NAMES &amp; EVENTS'!$K$12:$K$27,'TEAM NAMES &amp; EVENTS'!$L$12:$L$27)))</f>
        <v>8</v>
      </c>
      <c r="O11" s="428"/>
      <c r="P11" s="13"/>
      <c r="Q11" s="14">
        <f>IF(Q9=0,0,(LOOKUP(Q9,'TEAM NAMES &amp; EVENTS'!$K$12:$K$27,'TEAM NAMES &amp; EVENTS'!$L$12:$L$27)))</f>
        <v>6</v>
      </c>
      <c r="R11" s="428"/>
      <c r="S11" s="13"/>
      <c r="T11" s="14">
        <f>IF(T9=0,0,(LOOKUP(T9,'TEAM NAMES &amp; EVENTS'!$K$12:$K$27,'TEAM NAMES &amp; EVENTS'!$L$12:$L$27)))</f>
        <v>0</v>
      </c>
      <c r="U11" s="428"/>
      <c r="V11" s="13"/>
      <c r="W11" s="14">
        <f>IF(W9=0,0,(LOOKUP(W9,'TEAM NAMES &amp; EVENTS'!$K$12:$K$27,'TEAM NAMES &amp; EVENTS'!$L$12:$L$27)))</f>
        <v>6</v>
      </c>
      <c r="X11" s="428"/>
      <c r="Y11" s="13"/>
      <c r="Z11" s="14">
        <f>IF(Z9=0,0,(LOOKUP(Z9,'TEAM NAMES &amp; EVENTS'!$K$12:$K$27,'TEAM NAMES &amp; EVENTS'!$L$12:$L$27)))</f>
        <v>0</v>
      </c>
      <c r="AA11" s="428"/>
      <c r="AB11" s="13"/>
      <c r="AC11" s="14">
        <f>IF(AC9=0,0,(LOOKUP(AC9,'TEAM NAMES &amp; EVENTS'!$K$12:$K$27,'TEAM NAMES &amp; EVENTS'!$L$12:$L$27)))</f>
        <v>0</v>
      </c>
      <c r="AD11" s="6"/>
      <c r="AE11" s="434"/>
      <c r="AF11" s="445"/>
      <c r="AG11" s="29"/>
      <c r="AH11" s="7">
        <v>3</v>
      </c>
      <c r="AI11" s="73">
        <v>5.5</v>
      </c>
      <c r="AJ11" s="15"/>
      <c r="AK11" s="16">
        <f>IF(AK10=0,0,(LOOKUP(AK10,'TEAM NAMES &amp; EVENTS'!$K$12:$K$27,'TEAM NAMES &amp; EVENTS'!$L$12:$L$27)))</f>
        <v>8</v>
      </c>
      <c r="AL11" s="77">
        <v>39</v>
      </c>
      <c r="AM11" s="15"/>
      <c r="AN11" s="16">
        <f>IF(AN10=0,0,(LOOKUP(AN10,'TEAM NAMES &amp; EVENTS'!$K$12:$K$27,'TEAM NAMES &amp; EVENTS'!$L$12:$L$27)))</f>
        <v>2</v>
      </c>
      <c r="AO11" s="73">
        <v>1.74</v>
      </c>
      <c r="AP11" s="15"/>
      <c r="AQ11" s="16">
        <f>IF(AQ10=0,0,(LOOKUP(AQ10,'TEAM NAMES &amp; EVENTS'!$K$12:$K$27,'TEAM NAMES &amp; EVENTS'!$L$12:$L$27)))</f>
        <v>6</v>
      </c>
      <c r="AR11" s="73">
        <v>3.12</v>
      </c>
      <c r="AS11" s="15"/>
      <c r="AT11" s="16">
        <f>IF(AT10=0,0,(LOOKUP(AT10,'TEAM NAMES &amp; EVENTS'!$K$12:$K$27,'TEAM NAMES &amp; EVENTS'!$L$12:$L$27)))</f>
        <v>4</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40" t="str">
        <f>LOOKUP("School C",'TEAM NAMES &amp; EVENTS'!B12:B35,'TEAM NAMES &amp; EVENTS'!E12:E27)</f>
        <v>GREEN</v>
      </c>
      <c r="D12" s="446" t="str">
        <f>LOOKUP("School C",'TEAM NAMES &amp; EVENTS'!$B$12:$B$35,'TEAM NAMES &amp; EVENTS'!$D$12:$D$27)</f>
        <v>St Edwards</v>
      </c>
      <c r="E12" s="28"/>
      <c r="F12" s="427">
        <v>80.98</v>
      </c>
      <c r="G12" s="10">
        <f>IF(F12&gt;0,F12)</f>
        <v>80.98</v>
      </c>
      <c r="H12" s="429">
        <f>IF(G12=FALSE,0,RANK(G12,G$6:G$29,1))</f>
        <v>4</v>
      </c>
      <c r="I12" s="427">
        <v>22.52</v>
      </c>
      <c r="J12" s="10">
        <f>IF(I12&gt;0,I12)</f>
        <v>22.52</v>
      </c>
      <c r="K12" s="429">
        <f>IF(J12=FALSE,0,RANK(J12,J$6:J$29,1))</f>
        <v>3</v>
      </c>
      <c r="L12" s="427">
        <v>48.07</v>
      </c>
      <c r="M12" s="10">
        <f>IF(L12&gt;0,L12)</f>
        <v>48.07</v>
      </c>
      <c r="N12" s="429">
        <f>IF(M12=FALSE,0,RANK(M12,M$6:M$29,1))</f>
        <v>3</v>
      </c>
      <c r="O12" s="427">
        <v>80.2</v>
      </c>
      <c r="P12" s="10">
        <f>IF(O12&gt;0,O12)</f>
        <v>80.2</v>
      </c>
      <c r="Q12" s="429">
        <f>IF(P12=FALSE,0,RANK(P12,P$6:P$29,1))</f>
        <v>4</v>
      </c>
      <c r="R12" s="427"/>
      <c r="S12" s="10" t="b">
        <f>IF(R12&gt;0,R12)</f>
        <v>0</v>
      </c>
      <c r="T12" s="429">
        <f>IF(S12=FALSE,0,RANK(S12,S$6:S$29,1))</f>
        <v>0</v>
      </c>
      <c r="U12" s="427">
        <v>47.05</v>
      </c>
      <c r="V12" s="10">
        <f>IF(U12&gt;0,U12)</f>
        <v>47.05</v>
      </c>
      <c r="W12" s="429">
        <f>IF(V12=FALSE,0,RANK(V12,V$6:V$29,1))</f>
        <v>3</v>
      </c>
      <c r="X12" s="427"/>
      <c r="Y12" s="10" t="b">
        <f>IF(X12&gt;0,X12)</f>
        <v>0</v>
      </c>
      <c r="Z12" s="429">
        <f>IF(Y12=FALSE,0,RANK(Y12,Y$6:Y$29,1))</f>
        <v>0</v>
      </c>
      <c r="AA12" s="427"/>
      <c r="AB12" s="10" t="b">
        <f>IF(AA12&gt;0,AA12)</f>
        <v>0</v>
      </c>
      <c r="AC12" s="429">
        <f>IF(AB12=FALSE,0,RANK(AB12,AB$6:AB$29,1))</f>
        <v>0</v>
      </c>
      <c r="AD12" s="6"/>
      <c r="AE12" s="440" t="str">
        <f>LOOKUP("School C",'TEAM NAMES &amp; EVENTS'!B12:B35,'TEAM NAMES &amp; EVENTS'!E12:E27)</f>
        <v>GREEN</v>
      </c>
      <c r="AF12" s="449" t="str">
        <f>LOOKUP("School C",'TEAM NAMES &amp; EVENTS'!$B$12:$B$35,'TEAM NAMES &amp; EVENTS'!$D$12:$D$27)</f>
        <v>St Edwards</v>
      </c>
      <c r="AG12" s="28"/>
      <c r="AH12" s="7">
        <v>1</v>
      </c>
      <c r="AI12" s="74">
        <v>5</v>
      </c>
      <c r="AJ12" s="17">
        <f>IF(AI12+AI13+AI14&gt;0,AI12+AI13+AI14)</f>
        <v>14</v>
      </c>
      <c r="AK12" s="9">
        <f>AI12+AI13+AI14</f>
        <v>14</v>
      </c>
      <c r="AL12" s="78">
        <v>36</v>
      </c>
      <c r="AM12" s="17">
        <f>IF(AL12+AL13+AL14&gt;0,AL12+AL13+AL14)</f>
        <v>126</v>
      </c>
      <c r="AN12" s="9">
        <f>AL12+AL13+AL14</f>
        <v>126</v>
      </c>
      <c r="AO12" s="74">
        <v>1.48</v>
      </c>
      <c r="AP12" s="17">
        <f>IF(AO12+AO13+AO14&gt;0,AO12+AO13+AO14)</f>
        <v>4.7</v>
      </c>
      <c r="AQ12" s="9">
        <f>AO12+AO13+AO14</f>
        <v>4.7</v>
      </c>
      <c r="AR12" s="74">
        <v>3.5</v>
      </c>
      <c r="AS12" s="17">
        <f>IF(AR12+AR13+AR14&gt;0,AR12+AR13+AR14)</f>
        <v>11.620000000000001</v>
      </c>
      <c r="AT12" s="9">
        <f>AR12+AR13+AR14</f>
        <v>11.620000000000001</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33"/>
      <c r="D13" s="447"/>
      <c r="E13" s="28"/>
      <c r="F13" s="427"/>
      <c r="G13" s="10"/>
      <c r="H13" s="430"/>
      <c r="I13" s="427"/>
      <c r="J13" s="10"/>
      <c r="K13" s="430"/>
      <c r="L13" s="427"/>
      <c r="M13" s="10"/>
      <c r="N13" s="430"/>
      <c r="O13" s="427"/>
      <c r="P13" s="10"/>
      <c r="Q13" s="430"/>
      <c r="R13" s="427"/>
      <c r="S13" s="10"/>
      <c r="T13" s="430"/>
      <c r="U13" s="427"/>
      <c r="V13" s="10"/>
      <c r="W13" s="430"/>
      <c r="X13" s="427"/>
      <c r="Y13" s="10"/>
      <c r="Z13" s="430"/>
      <c r="AA13" s="427"/>
      <c r="AB13" s="10"/>
      <c r="AC13" s="430"/>
      <c r="AD13" s="6"/>
      <c r="AE13" s="433"/>
      <c r="AF13" s="450"/>
      <c r="AG13" s="28"/>
      <c r="AH13" s="7">
        <v>2</v>
      </c>
      <c r="AI13" s="72">
        <v>5</v>
      </c>
      <c r="AJ13" s="11"/>
      <c r="AK13" s="12">
        <f>IF(AJ12=FALSE,0,RANK(AJ12,AJ$6:AJ$29,))</f>
        <v>2</v>
      </c>
      <c r="AL13" s="76">
        <v>50</v>
      </c>
      <c r="AM13" s="11"/>
      <c r="AN13" s="12">
        <f>IF(AM12=FALSE,0,RANK(AM12,AM$6:AM$29,))</f>
        <v>3</v>
      </c>
      <c r="AO13" s="72">
        <v>1.72</v>
      </c>
      <c r="AP13" s="11"/>
      <c r="AQ13" s="12">
        <f>IF(AP12=FALSE,0,RANK(AP12,AP$6:AP$29,))</f>
        <v>3</v>
      </c>
      <c r="AR13" s="72">
        <v>4.62</v>
      </c>
      <c r="AS13" s="11"/>
      <c r="AT13" s="12">
        <f>IF(AS12=FALSE,0,RANK(AS12,AS$6:AS$29,))</f>
        <v>4</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34"/>
      <c r="D14" s="448"/>
      <c r="E14" s="29"/>
      <c r="F14" s="428"/>
      <c r="G14" s="13"/>
      <c r="H14" s="14">
        <f>IF(H12=0,0,(LOOKUP(H12,'TEAM NAMES &amp; EVENTS'!$K$12:$K$27,'TEAM NAMES &amp; EVENTS'!$L$12:$L$27)))</f>
        <v>2</v>
      </c>
      <c r="I14" s="428"/>
      <c r="J14" s="13"/>
      <c r="K14" s="14">
        <f>IF(K12=0,0,(LOOKUP(K12,'TEAM NAMES &amp; EVENTS'!$K$12:$K$27,'TEAM NAMES &amp; EVENTS'!$L$12:$L$27)))</f>
        <v>4</v>
      </c>
      <c r="L14" s="428"/>
      <c r="M14" s="13"/>
      <c r="N14" s="14">
        <f>IF(N12=0,0,(LOOKUP(N12,'TEAM NAMES &amp; EVENTS'!$K$12:$K$27,'TEAM NAMES &amp; EVENTS'!$L$12:$L$27)))</f>
        <v>4</v>
      </c>
      <c r="O14" s="428"/>
      <c r="P14" s="13"/>
      <c r="Q14" s="14">
        <f>IF(Q12=0,0,(LOOKUP(Q12,'TEAM NAMES &amp; EVENTS'!$K$12:$K$27,'TEAM NAMES &amp; EVENTS'!$L$12:$L$27)))</f>
        <v>2</v>
      </c>
      <c r="R14" s="428"/>
      <c r="S14" s="13"/>
      <c r="T14" s="14">
        <f>IF(T12=0,0,(LOOKUP(T12,'TEAM NAMES &amp; EVENTS'!$K$12:$K$27,'TEAM NAMES &amp; EVENTS'!$L$12:$L$27)))</f>
        <v>0</v>
      </c>
      <c r="U14" s="428"/>
      <c r="V14" s="13"/>
      <c r="W14" s="14">
        <f>IF(W12=0,0,(LOOKUP(W12,'TEAM NAMES &amp; EVENTS'!$K$12:$K$27,'TEAM NAMES &amp; EVENTS'!$L$12:$L$27)))</f>
        <v>4</v>
      </c>
      <c r="X14" s="428"/>
      <c r="Y14" s="13"/>
      <c r="Z14" s="14">
        <f>IF(Z12=0,0,(LOOKUP(Z12,'TEAM NAMES &amp; EVENTS'!$K$12:$K$27,'TEAM NAMES &amp; EVENTS'!$L$12:$L$27)))</f>
        <v>0</v>
      </c>
      <c r="AA14" s="428"/>
      <c r="AB14" s="13"/>
      <c r="AC14" s="14">
        <f>IF(AC12=0,0,(LOOKUP(AC12,'TEAM NAMES &amp; EVENTS'!$K$12:$K$27,'TEAM NAMES &amp; EVENTS'!$L$12:$L$27)))</f>
        <v>0</v>
      </c>
      <c r="AD14" s="6"/>
      <c r="AE14" s="434"/>
      <c r="AF14" s="451"/>
      <c r="AG14" s="29"/>
      <c r="AH14" s="7">
        <v>3</v>
      </c>
      <c r="AI14" s="73">
        <v>4</v>
      </c>
      <c r="AJ14" s="15"/>
      <c r="AK14" s="16">
        <f>IF(AK13=0,0,(LOOKUP(AK13,'TEAM NAMES &amp; EVENTS'!$K$12:$K$27,'TEAM NAMES &amp; EVENTS'!$L$12:$L$27)))</f>
        <v>6</v>
      </c>
      <c r="AL14" s="77">
        <v>40</v>
      </c>
      <c r="AM14" s="15"/>
      <c r="AN14" s="16">
        <f>IF(AN13=0,0,(LOOKUP(AN13,'TEAM NAMES &amp; EVENTS'!$K$12:$K$27,'TEAM NAMES &amp; EVENTS'!$L$12:$L$27)))</f>
        <v>4</v>
      </c>
      <c r="AO14" s="73">
        <v>1.5</v>
      </c>
      <c r="AP14" s="15"/>
      <c r="AQ14" s="16">
        <f>IF(AQ13=0,0,(LOOKUP(AQ13,'TEAM NAMES &amp; EVENTS'!$K$12:$K$27,'TEAM NAMES &amp; EVENTS'!$L$12:$L$27)))</f>
        <v>4</v>
      </c>
      <c r="AR14" s="73">
        <v>3.5</v>
      </c>
      <c r="AS14" s="15"/>
      <c r="AT14" s="16">
        <f>IF(AT13=0,0,(LOOKUP(AT13,'TEAM NAMES &amp; EVENTS'!$K$12:$K$27,'TEAM NAMES &amp; EVENTS'!$L$12:$L$27)))</f>
        <v>2</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40" t="str">
        <f>LOOKUP("School D",'TEAM NAMES &amp; EVENTS'!B12:B35,'TEAM NAMES &amp; EVENTS'!E12:E27)</f>
        <v>BLUE</v>
      </c>
      <c r="D15" s="435" t="str">
        <f>LOOKUP("School D",'TEAM NAMES &amp; EVENTS'!$B$12:$B$35,'TEAM NAMES &amp; EVENTS'!$D$12:$D$27)</f>
        <v>Compton</v>
      </c>
      <c r="E15" s="28"/>
      <c r="F15" s="427">
        <v>77.17</v>
      </c>
      <c r="G15" s="10">
        <f>IF(F15&gt;0,F15)</f>
        <v>77.17</v>
      </c>
      <c r="H15" s="429">
        <f>IF(G15=FALSE,0,RANK(G15,G$6:G$29,1))</f>
        <v>1</v>
      </c>
      <c r="I15" s="427">
        <v>22.14</v>
      </c>
      <c r="J15" s="10">
        <f>IF(I15&gt;0,I15)</f>
        <v>22.14</v>
      </c>
      <c r="K15" s="429">
        <f>IF(J15=FALSE,0,RANK(J15,J$6:J$29,1))</f>
        <v>2</v>
      </c>
      <c r="L15" s="427">
        <v>46.24</v>
      </c>
      <c r="M15" s="10">
        <f>IF(L15&gt;0,L15)</f>
        <v>46.24</v>
      </c>
      <c r="N15" s="429">
        <f>IF(M15=FALSE,0,RANK(M15,M$6:M$29,1))</f>
        <v>2</v>
      </c>
      <c r="O15" s="427">
        <v>69</v>
      </c>
      <c r="P15" s="10">
        <f>IF(O15&gt;0,O15)</f>
        <v>69</v>
      </c>
      <c r="Q15" s="429">
        <f>IF(P15=FALSE,0,RANK(P15,P$6:P$29,1))</f>
        <v>1</v>
      </c>
      <c r="R15" s="427"/>
      <c r="S15" s="10" t="b">
        <f>IF(R15&gt;0,R15)</f>
        <v>0</v>
      </c>
      <c r="T15" s="429">
        <f>IF(S15=FALSE,0,RANK(S15,S$6:S$29,1))</f>
        <v>0</v>
      </c>
      <c r="U15" s="427">
        <v>45.48</v>
      </c>
      <c r="V15" s="10">
        <f>IF(U15&gt;0,U15)</f>
        <v>45.48</v>
      </c>
      <c r="W15" s="429">
        <f>IF(V15=FALSE,0,RANK(V15,V$6:V$29,1))</f>
        <v>1</v>
      </c>
      <c r="X15" s="427"/>
      <c r="Y15" s="10" t="b">
        <f>IF(X15&gt;0,X15)</f>
        <v>0</v>
      </c>
      <c r="Z15" s="429">
        <f>IF(Y15=FALSE,0,RANK(Y15,Y$6:Y$29,1))</f>
        <v>0</v>
      </c>
      <c r="AA15" s="427"/>
      <c r="AB15" s="10" t="b">
        <f>IF(AA15&gt;0,AA15)</f>
        <v>0</v>
      </c>
      <c r="AC15" s="429">
        <f>IF(AB15=FALSE,0,RANK(AB15,AB$6:AB$29,1))</f>
        <v>0</v>
      </c>
      <c r="AD15" s="6"/>
      <c r="AE15" s="440" t="str">
        <f>LOOKUP("School D",'TEAM NAMES &amp; EVENTS'!B12:B35,'TEAM NAMES &amp; EVENTS'!E12:E27)</f>
        <v>BLUE</v>
      </c>
      <c r="AF15" s="444" t="str">
        <f>LOOKUP("School D",'TEAM NAMES &amp; EVENTS'!$B$12:$B$35,'TEAM NAMES &amp; EVENTS'!$D$12:$D$27)</f>
        <v>Compton</v>
      </c>
      <c r="AG15" s="28"/>
      <c r="AH15" s="7">
        <v>1</v>
      </c>
      <c r="AI15" s="74">
        <v>4.25</v>
      </c>
      <c r="AJ15" s="17">
        <f>IF(AI15+AI16+AI17&gt;0,AI15+AI16+AI17)</f>
        <v>12.75</v>
      </c>
      <c r="AK15" s="9">
        <f>AI15+AI16+AI17</f>
        <v>12.75</v>
      </c>
      <c r="AL15" s="78">
        <v>48</v>
      </c>
      <c r="AM15" s="17">
        <f>IF(AL15+AL16+AL17&gt;0,AL15+AL16+AL17)</f>
        <v>140</v>
      </c>
      <c r="AN15" s="9">
        <f>AL15+AL16+AL17</f>
        <v>140</v>
      </c>
      <c r="AO15" s="74">
        <v>1.78</v>
      </c>
      <c r="AP15" s="17">
        <f>IF(AO15+AO16+AO17&gt;0,AO15+AO16+AO17)</f>
        <v>5.140000000000001</v>
      </c>
      <c r="AQ15" s="9">
        <f>AO15+AO16+AO17</f>
        <v>5.140000000000001</v>
      </c>
      <c r="AR15" s="74">
        <v>3.5</v>
      </c>
      <c r="AS15" s="17">
        <f>IF(AR15+AR16+AR17&gt;0,AR15+AR16+AR17)</f>
        <v>12.92</v>
      </c>
      <c r="AT15" s="9">
        <f>AR15+AR16+AR17</f>
        <v>12.92</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33"/>
      <c r="D16" s="435"/>
      <c r="E16" s="28"/>
      <c r="F16" s="427"/>
      <c r="G16" s="10"/>
      <c r="H16" s="430"/>
      <c r="I16" s="427"/>
      <c r="J16" s="10"/>
      <c r="K16" s="430"/>
      <c r="L16" s="427"/>
      <c r="M16" s="10"/>
      <c r="N16" s="430"/>
      <c r="O16" s="427"/>
      <c r="P16" s="10"/>
      <c r="Q16" s="430"/>
      <c r="R16" s="427"/>
      <c r="S16" s="10"/>
      <c r="T16" s="430"/>
      <c r="U16" s="427"/>
      <c r="V16" s="10"/>
      <c r="W16" s="430"/>
      <c r="X16" s="427"/>
      <c r="Y16" s="10"/>
      <c r="Z16" s="430"/>
      <c r="AA16" s="427"/>
      <c r="AB16" s="10"/>
      <c r="AC16" s="430"/>
      <c r="AD16" s="6"/>
      <c r="AE16" s="433"/>
      <c r="AF16" s="444"/>
      <c r="AG16" s="28"/>
      <c r="AH16" s="7">
        <v>2</v>
      </c>
      <c r="AI16" s="72">
        <v>4.75</v>
      </c>
      <c r="AJ16" s="11"/>
      <c r="AK16" s="12">
        <f>IF(AJ15=FALSE,0,RANK(AJ15,AJ$6:AJ$29,))</f>
        <v>4</v>
      </c>
      <c r="AL16" s="76">
        <v>50</v>
      </c>
      <c r="AM16" s="11"/>
      <c r="AN16" s="12">
        <f>IF(AM15=FALSE,0,RANK(AM15,AM$6:AM$29,))</f>
        <v>1</v>
      </c>
      <c r="AO16" s="72">
        <v>1.5</v>
      </c>
      <c r="AP16" s="11"/>
      <c r="AQ16" s="12">
        <f>IF(AP15=FALSE,0,RANK(AP15,AP$6:AP$29,))</f>
        <v>1</v>
      </c>
      <c r="AR16" s="72">
        <v>4.84</v>
      </c>
      <c r="AS16" s="11"/>
      <c r="AT16" s="12">
        <f>IF(AS15=FALSE,0,RANK(AS15,AS$6:AS$29,))</f>
        <v>1</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34"/>
      <c r="D17" s="436"/>
      <c r="E17" s="29"/>
      <c r="F17" s="428"/>
      <c r="G17" s="13"/>
      <c r="H17" s="14">
        <f>IF(H15=0,0,(LOOKUP(H15,'TEAM NAMES &amp; EVENTS'!$K$12:$K$27,'TEAM NAMES &amp; EVENTS'!$L$12:$L$27)))</f>
        <v>8</v>
      </c>
      <c r="I17" s="428"/>
      <c r="J17" s="13"/>
      <c r="K17" s="14">
        <f>IF(K15=0,0,(LOOKUP(K15,'TEAM NAMES &amp; EVENTS'!$K$12:$K$27,'TEAM NAMES &amp; EVENTS'!$L$12:$L$27)))</f>
        <v>6</v>
      </c>
      <c r="L17" s="428"/>
      <c r="M17" s="13"/>
      <c r="N17" s="14">
        <f>IF(N15=0,0,(LOOKUP(N15,'TEAM NAMES &amp; EVENTS'!$K$12:$K$27,'TEAM NAMES &amp; EVENTS'!$L$12:$L$27)))</f>
        <v>6</v>
      </c>
      <c r="O17" s="428"/>
      <c r="P17" s="13"/>
      <c r="Q17" s="14">
        <f>IF(Q15=0,0,(LOOKUP(Q15,'TEAM NAMES &amp; EVENTS'!$K$12:$K$27,'TEAM NAMES &amp; EVENTS'!$L$12:$L$27)))</f>
        <v>8</v>
      </c>
      <c r="R17" s="428"/>
      <c r="S17" s="13"/>
      <c r="T17" s="14">
        <f>IF(T15=0,0,(LOOKUP(T15,'TEAM NAMES &amp; EVENTS'!$K$12:$K$27,'TEAM NAMES &amp; EVENTS'!$L$12:$L$27)))</f>
        <v>0</v>
      </c>
      <c r="U17" s="428"/>
      <c r="V17" s="13"/>
      <c r="W17" s="14">
        <f>IF(W15=0,0,(LOOKUP(W15,'TEAM NAMES &amp; EVENTS'!$K$12:$K$27,'TEAM NAMES &amp; EVENTS'!$L$12:$L$27)))</f>
        <v>8</v>
      </c>
      <c r="X17" s="428"/>
      <c r="Y17" s="13"/>
      <c r="Z17" s="14">
        <f>IF(Z15=0,0,(LOOKUP(Z15,'TEAM NAMES &amp; EVENTS'!$K$12:$K$27,'TEAM NAMES &amp; EVENTS'!$L$12:$L$27)))</f>
        <v>0</v>
      </c>
      <c r="AA17" s="428"/>
      <c r="AB17" s="13"/>
      <c r="AC17" s="14">
        <f>IF(AC15=0,0,(LOOKUP(AC15,'TEAM NAMES &amp; EVENTS'!$K$12:$K$27,'TEAM NAMES &amp; EVENTS'!$L$12:$L$27)))</f>
        <v>0</v>
      </c>
      <c r="AD17" s="6"/>
      <c r="AE17" s="434"/>
      <c r="AF17" s="445"/>
      <c r="AG17" s="29"/>
      <c r="AH17" s="7">
        <v>3</v>
      </c>
      <c r="AI17" s="73">
        <v>3.75</v>
      </c>
      <c r="AJ17" s="15"/>
      <c r="AK17" s="16">
        <f>IF(AK16=0,0,(LOOKUP(AK16,'TEAM NAMES &amp; EVENTS'!$K$12:$K$27,'TEAM NAMES &amp; EVENTS'!$L$12:$L$27)))</f>
        <v>2</v>
      </c>
      <c r="AL17" s="77">
        <v>42</v>
      </c>
      <c r="AM17" s="15"/>
      <c r="AN17" s="16">
        <f>IF(AN16=0,0,(LOOKUP(AN16,'TEAM NAMES &amp; EVENTS'!$K$12:$K$27,'TEAM NAMES &amp; EVENTS'!$L$12:$L$27)))</f>
        <v>8</v>
      </c>
      <c r="AO17" s="73">
        <v>1.86</v>
      </c>
      <c r="AP17" s="15"/>
      <c r="AQ17" s="16">
        <f>IF(AQ16=0,0,(LOOKUP(AQ16,'TEAM NAMES &amp; EVENTS'!$K$12:$K$27,'TEAM NAMES &amp; EVENTS'!$L$12:$L$27)))</f>
        <v>8</v>
      </c>
      <c r="AR17" s="73">
        <v>4.58</v>
      </c>
      <c r="AS17" s="15"/>
      <c r="AT17" s="16">
        <f>IF(AT16=0,0,(LOOKUP(AT16,'TEAM NAMES &amp; EVENTS'!$K$12:$K$27,'TEAM NAMES &amp; EVENTS'!$L$12:$L$27)))</f>
        <v>8</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40">
        <f>LOOKUP("School E",'TEAM NAMES &amp; EVENTS'!B12:B35,'TEAM NAMES &amp; EVENTS'!E12:E27)</f>
        <v>0</v>
      </c>
      <c r="D18" s="446">
        <f>LOOKUP("School E",'TEAM NAMES &amp; EVENTS'!$B$12:$B$35,'TEAM NAMES &amp; EVENTS'!$D$12:$D$27)</f>
        <v>0</v>
      </c>
      <c r="E18" s="30"/>
      <c r="F18" s="427"/>
      <c r="G18" s="10" t="b">
        <f>IF(F18&gt;0,F18)</f>
        <v>0</v>
      </c>
      <c r="H18" s="429">
        <f>IF(G18=FALSE,0,RANK(G18,G$6:G$29,1))</f>
        <v>0</v>
      </c>
      <c r="I18" s="427"/>
      <c r="J18" s="10" t="b">
        <f>IF(I18&gt;0,I18)</f>
        <v>0</v>
      </c>
      <c r="K18" s="429">
        <f>IF(J18=FALSE,0,RANK(J18,J$6:J$29,1))</f>
        <v>0</v>
      </c>
      <c r="L18" s="427"/>
      <c r="M18" s="10" t="b">
        <f>IF(L18&gt;0,L18)</f>
        <v>0</v>
      </c>
      <c r="N18" s="429">
        <f>IF(M18=FALSE,0,RANK(M18,M$6:M$29,1))</f>
        <v>0</v>
      </c>
      <c r="O18" s="427"/>
      <c r="P18" s="10" t="b">
        <f>IF(O18&gt;0,O18)</f>
        <v>0</v>
      </c>
      <c r="Q18" s="429">
        <f>IF(P18=FALSE,0,RANK(P18,P$6:P$29,1))</f>
        <v>0</v>
      </c>
      <c r="R18" s="427"/>
      <c r="S18" s="10" t="b">
        <f>IF(R18&gt;0,R18)</f>
        <v>0</v>
      </c>
      <c r="T18" s="429">
        <f>IF(S18=FALSE,0,RANK(S18,S$6:S$29,1))</f>
        <v>0</v>
      </c>
      <c r="U18" s="427"/>
      <c r="V18" s="10" t="b">
        <f>IF(U18&gt;0,U18)</f>
        <v>0</v>
      </c>
      <c r="W18" s="429">
        <f>IF(V18=FALSE,0,RANK(V18,V$6:V$29,1))</f>
        <v>0</v>
      </c>
      <c r="X18" s="427"/>
      <c r="Y18" s="10" t="b">
        <f>IF(X18&gt;0,X18)</f>
        <v>0</v>
      </c>
      <c r="Z18" s="429">
        <f>IF(Y18=FALSE,0,RANK(Y18,Y$6:Y$29,1))</f>
        <v>0</v>
      </c>
      <c r="AA18" s="427"/>
      <c r="AB18" s="10" t="b">
        <f>IF(AA18&gt;0,AA18)</f>
        <v>0</v>
      </c>
      <c r="AC18" s="429">
        <f>IF(AB18=FALSE,0,RANK(AB18,AB$6:AB$29,1))</f>
        <v>0</v>
      </c>
      <c r="AD18" s="6"/>
      <c r="AE18" s="440">
        <f>LOOKUP("School E",'TEAM NAMES &amp; EVENTS'!B12:B35,'TEAM NAMES &amp; EVENTS'!E12:E27)</f>
        <v>0</v>
      </c>
      <c r="AF18" s="449">
        <f>LOOKUP("School E",'TEAM NAMES &amp; EVENTS'!$B$12:$B$35,'TEAM NAMES &amp; EVENTS'!$D$12:$D$27)</f>
        <v>0</v>
      </c>
      <c r="AG18" s="30"/>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33"/>
      <c r="D19" s="447"/>
      <c r="E19" s="30"/>
      <c r="F19" s="427"/>
      <c r="G19" s="10"/>
      <c r="H19" s="430"/>
      <c r="I19" s="427"/>
      <c r="J19" s="10"/>
      <c r="K19" s="430"/>
      <c r="L19" s="427"/>
      <c r="M19" s="10"/>
      <c r="N19" s="430"/>
      <c r="O19" s="427"/>
      <c r="P19" s="10"/>
      <c r="Q19" s="430"/>
      <c r="R19" s="427"/>
      <c r="S19" s="10"/>
      <c r="T19" s="430"/>
      <c r="U19" s="427"/>
      <c r="V19" s="10"/>
      <c r="W19" s="430"/>
      <c r="X19" s="427"/>
      <c r="Y19" s="10"/>
      <c r="Z19" s="430"/>
      <c r="AA19" s="427"/>
      <c r="AB19" s="10"/>
      <c r="AC19" s="430"/>
      <c r="AD19" s="6"/>
      <c r="AE19" s="433"/>
      <c r="AF19" s="450"/>
      <c r="AG19" s="30"/>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34"/>
      <c r="D20" s="448"/>
      <c r="E20" s="31"/>
      <c r="F20" s="428"/>
      <c r="G20" s="13"/>
      <c r="H20" s="14">
        <f>IF(H18=0,0,(LOOKUP(H18,'TEAM NAMES &amp; EVENTS'!$K$12:$K$27,'TEAM NAMES &amp; EVENTS'!$L$12:$L$27)))</f>
        <v>0</v>
      </c>
      <c r="I20" s="428"/>
      <c r="J20" s="13"/>
      <c r="K20" s="14">
        <f>IF(K18=0,0,(LOOKUP(K18,'TEAM NAMES &amp; EVENTS'!$K$12:$K$27,'TEAM NAMES &amp; EVENTS'!$L$12:$L$27)))</f>
        <v>0</v>
      </c>
      <c r="L20" s="428"/>
      <c r="M20" s="13"/>
      <c r="N20" s="14">
        <f>IF(N18=0,0,(LOOKUP(N18,'TEAM NAMES &amp; EVENTS'!$K$12:$K$27,'TEAM NAMES &amp; EVENTS'!$L$12:$L$27)))</f>
        <v>0</v>
      </c>
      <c r="O20" s="428"/>
      <c r="P20" s="13"/>
      <c r="Q20" s="14">
        <f>IF(Q18=0,0,(LOOKUP(Q18,'TEAM NAMES &amp; EVENTS'!$K$12:$K$27,'TEAM NAMES &amp; EVENTS'!$L$12:$L$27)))</f>
        <v>0</v>
      </c>
      <c r="R20" s="428"/>
      <c r="S20" s="13"/>
      <c r="T20" s="14">
        <f>IF(T18=0,0,(LOOKUP(T18,'TEAM NAMES &amp; EVENTS'!$K$12:$K$27,'TEAM NAMES &amp; EVENTS'!$L$12:$L$27)))</f>
        <v>0</v>
      </c>
      <c r="U20" s="428"/>
      <c r="V20" s="13"/>
      <c r="W20" s="14">
        <f>IF(W18=0,0,(LOOKUP(W18,'TEAM NAMES &amp; EVENTS'!$K$12:$K$27,'TEAM NAMES &amp; EVENTS'!$L$12:$L$27)))</f>
        <v>0</v>
      </c>
      <c r="X20" s="428"/>
      <c r="Y20" s="13"/>
      <c r="Z20" s="14">
        <f>IF(Z18=0,0,(LOOKUP(Z18,'TEAM NAMES &amp; EVENTS'!$K$12:$K$27,'TEAM NAMES &amp; EVENTS'!$L$12:$L$27)))</f>
        <v>0</v>
      </c>
      <c r="AA20" s="428"/>
      <c r="AB20" s="13"/>
      <c r="AC20" s="14">
        <f>IF(AC18=0,0,(LOOKUP(AC18,'TEAM NAMES &amp; EVENTS'!$K$12:$K$27,'TEAM NAMES &amp; EVENTS'!$L$12:$L$27)))</f>
        <v>0</v>
      </c>
      <c r="AD20" s="6"/>
      <c r="AE20" s="434"/>
      <c r="AF20" s="451"/>
      <c r="AG20" s="31"/>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33">
        <f>LOOKUP("School F",'TEAM NAMES &amp; EVENTS'!B12:B35,'TEAM NAMES &amp; EVENTS'!E12:E27)</f>
        <v>0</v>
      </c>
      <c r="D21" s="446">
        <f>LOOKUP("School F",'TEAM NAMES &amp; EVENTS'!$B$12:$B$35,'TEAM NAMES &amp; EVENTS'!$D$12:$D$27)</f>
        <v>0</v>
      </c>
      <c r="E21" s="30"/>
      <c r="F21" s="427"/>
      <c r="G21" s="10" t="b">
        <f>IF(F21&gt;0,F21)</f>
        <v>0</v>
      </c>
      <c r="H21" s="429">
        <f>IF(G21=FALSE,0,RANK(G21,G$6:G$29,1))</f>
        <v>0</v>
      </c>
      <c r="I21" s="427"/>
      <c r="J21" s="10" t="b">
        <f>IF(I21&gt;0,I21)</f>
        <v>0</v>
      </c>
      <c r="K21" s="429">
        <f>IF(J21=FALSE,0,RANK(J21,J$6:J$29,1))</f>
        <v>0</v>
      </c>
      <c r="L21" s="427"/>
      <c r="M21" s="10" t="b">
        <f>IF(L21&gt;0,L21)</f>
        <v>0</v>
      </c>
      <c r="N21" s="429">
        <f>IF(M21=FALSE,0,RANK(M21,M$6:M$29,1))</f>
        <v>0</v>
      </c>
      <c r="O21" s="427"/>
      <c r="P21" s="10" t="b">
        <f>IF(O21&gt;0,O21)</f>
        <v>0</v>
      </c>
      <c r="Q21" s="429">
        <f>IF(P21=FALSE,0,RANK(P21,P$6:P$29,1))</f>
        <v>0</v>
      </c>
      <c r="R21" s="427"/>
      <c r="S21" s="10" t="b">
        <f>IF(R21&gt;0,R21)</f>
        <v>0</v>
      </c>
      <c r="T21" s="429">
        <f>IF(S21=FALSE,0,RANK(S21,S$6:S$29,1))</f>
        <v>0</v>
      </c>
      <c r="U21" s="427"/>
      <c r="V21" s="10" t="b">
        <f>IF(U21&gt;0,U21)</f>
        <v>0</v>
      </c>
      <c r="W21" s="429">
        <f>IF(V21=FALSE,0,RANK(V21,V$6:V$29,1))</f>
        <v>0</v>
      </c>
      <c r="X21" s="427"/>
      <c r="Y21" s="10" t="b">
        <f>IF(X21&gt;0,X21)</f>
        <v>0</v>
      </c>
      <c r="Z21" s="429">
        <f>IF(Y21=FALSE,0,RANK(Y21,Y$6:Y$29,1))</f>
        <v>0</v>
      </c>
      <c r="AA21" s="427"/>
      <c r="AB21" s="10" t="b">
        <f>IF(AA21&gt;0,AA21)</f>
        <v>0</v>
      </c>
      <c r="AC21" s="429">
        <f>IF(AB21=FALSE,0,RANK(AB21,AB$6:AB$29,1))</f>
        <v>0</v>
      </c>
      <c r="AD21" s="6"/>
      <c r="AE21" s="440">
        <f>LOOKUP("School F",'TEAM NAMES &amp; EVENTS'!B12:B35,'TEAM NAMES &amp; EVENTS'!E12:E27)</f>
        <v>0</v>
      </c>
      <c r="AF21" s="449">
        <f>LOOKUP("School F",'TEAM NAMES &amp; EVENTS'!$B$12:$B$35,'TEAM NAMES &amp; EVENTS'!$D$12:$D$27)</f>
        <v>0</v>
      </c>
      <c r="AG21" s="30"/>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33"/>
      <c r="D22" s="447"/>
      <c r="E22" s="30"/>
      <c r="F22" s="427"/>
      <c r="G22" s="10"/>
      <c r="H22" s="430"/>
      <c r="I22" s="427"/>
      <c r="J22" s="10"/>
      <c r="K22" s="430"/>
      <c r="L22" s="427"/>
      <c r="M22" s="10"/>
      <c r="N22" s="430"/>
      <c r="O22" s="427"/>
      <c r="P22" s="10"/>
      <c r="Q22" s="430"/>
      <c r="R22" s="427"/>
      <c r="S22" s="10"/>
      <c r="T22" s="430"/>
      <c r="U22" s="427"/>
      <c r="V22" s="10"/>
      <c r="W22" s="430"/>
      <c r="X22" s="427"/>
      <c r="Y22" s="10"/>
      <c r="Z22" s="430"/>
      <c r="AA22" s="427"/>
      <c r="AB22" s="10"/>
      <c r="AC22" s="430"/>
      <c r="AD22" s="6"/>
      <c r="AE22" s="433"/>
      <c r="AF22" s="450"/>
      <c r="AG22" s="30"/>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34"/>
      <c r="D23" s="448"/>
      <c r="E23" s="31"/>
      <c r="F23" s="428"/>
      <c r="G23" s="13"/>
      <c r="H23" s="14">
        <f>IF(H21=0,0,(LOOKUP(H21,'TEAM NAMES &amp; EVENTS'!$K$12:$K$27,'TEAM NAMES &amp; EVENTS'!$L$12:$L$27)))</f>
        <v>0</v>
      </c>
      <c r="I23" s="428"/>
      <c r="J23" s="13"/>
      <c r="K23" s="14">
        <f>IF(K21=0,0,(LOOKUP(K21,'TEAM NAMES &amp; EVENTS'!$K$12:$K$27,'TEAM NAMES &amp; EVENTS'!$L$12:$L$27)))</f>
        <v>0</v>
      </c>
      <c r="L23" s="428"/>
      <c r="M23" s="13"/>
      <c r="N23" s="14">
        <f>IF(N21=0,0,(LOOKUP(N21,'TEAM NAMES &amp; EVENTS'!$K$12:$K$27,'TEAM NAMES &amp; EVENTS'!$L$12:$L$27)))</f>
        <v>0</v>
      </c>
      <c r="O23" s="428"/>
      <c r="P23" s="13"/>
      <c r="Q23" s="14">
        <f>IF(Q21=0,0,(LOOKUP(Q21,'TEAM NAMES &amp; EVENTS'!$K$12:$K$27,'TEAM NAMES &amp; EVENTS'!$L$12:$L$27)))</f>
        <v>0</v>
      </c>
      <c r="R23" s="428"/>
      <c r="S23" s="13"/>
      <c r="T23" s="14">
        <f>IF(T21=0,0,(LOOKUP(T21,'TEAM NAMES &amp; EVENTS'!$K$12:$K$27,'TEAM NAMES &amp; EVENTS'!$L$12:$L$27)))</f>
        <v>0</v>
      </c>
      <c r="U23" s="428"/>
      <c r="V23" s="13"/>
      <c r="W23" s="14">
        <f>IF(W21=0,0,(LOOKUP(W21,'TEAM NAMES &amp; EVENTS'!$K$12:$K$27,'TEAM NAMES &amp; EVENTS'!$L$12:$L$27)))</f>
        <v>0</v>
      </c>
      <c r="X23" s="428"/>
      <c r="Y23" s="13"/>
      <c r="Z23" s="14">
        <f>IF(Z21=0,0,(LOOKUP(Z21,'TEAM NAMES &amp; EVENTS'!$K$12:$K$27,'TEAM NAMES &amp; EVENTS'!$L$12:$L$27)))</f>
        <v>0</v>
      </c>
      <c r="AA23" s="428"/>
      <c r="AB23" s="13"/>
      <c r="AC23" s="14">
        <f>IF(AC21=0,0,(LOOKUP(AC21,'TEAM NAMES &amp; EVENTS'!$K$12:$K$27,'TEAM NAMES &amp; EVENTS'!$L$12:$L$27)))</f>
        <v>0</v>
      </c>
      <c r="AD23" s="6"/>
      <c r="AE23" s="434"/>
      <c r="AF23" s="451"/>
      <c r="AG23" s="31"/>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33">
        <f>LOOKUP("School G",'TEAM NAMES &amp; EVENTS'!B12:B35,'TEAM NAMES &amp; EVENTS'!E12:E27)</f>
        <v>0</v>
      </c>
      <c r="D24" s="446">
        <f>LOOKUP("School G",'TEAM NAMES &amp; EVENTS'!$B$12:$B$35,'TEAM NAMES &amp; EVENTS'!$D$12:$D$27)</f>
        <v>0</v>
      </c>
      <c r="E24" s="30"/>
      <c r="F24" s="427"/>
      <c r="G24" s="10" t="b">
        <f>IF(F24&gt;0,F24)</f>
        <v>0</v>
      </c>
      <c r="H24" s="429">
        <f>IF(G24=FALSE,0,RANK(G24,G$6:G$29,1))</f>
        <v>0</v>
      </c>
      <c r="I24" s="427"/>
      <c r="J24" s="10" t="b">
        <f>IF(I24&gt;0,I24)</f>
        <v>0</v>
      </c>
      <c r="K24" s="429">
        <f>IF(J24=FALSE,0,RANK(J24,J$6:J$29,1))</f>
        <v>0</v>
      </c>
      <c r="L24" s="427"/>
      <c r="M24" s="10" t="b">
        <f>IF(L24&gt;0,L24)</f>
        <v>0</v>
      </c>
      <c r="N24" s="429">
        <f>IF(M24=FALSE,0,RANK(M24,M$6:M$29,1))</f>
        <v>0</v>
      </c>
      <c r="O24" s="427"/>
      <c r="P24" s="10" t="b">
        <f>IF(O24&gt;0,O24)</f>
        <v>0</v>
      </c>
      <c r="Q24" s="429">
        <f>IF(P24=FALSE,0,RANK(P24,P$6:P$29,1))</f>
        <v>0</v>
      </c>
      <c r="R24" s="427"/>
      <c r="S24" s="10" t="b">
        <f>IF(R24&gt;0,R24)</f>
        <v>0</v>
      </c>
      <c r="T24" s="429">
        <f>IF(S24=FALSE,0,RANK(S24,S$6:S$29,1))</f>
        <v>0</v>
      </c>
      <c r="U24" s="427"/>
      <c r="V24" s="10" t="b">
        <f>IF(U24&gt;0,U24)</f>
        <v>0</v>
      </c>
      <c r="W24" s="429">
        <f>IF(V24=FALSE,0,RANK(V24,V$6:V$29,1))</f>
        <v>0</v>
      </c>
      <c r="X24" s="427"/>
      <c r="Y24" s="10" t="b">
        <f>IF(X24&gt;0,X24)</f>
        <v>0</v>
      </c>
      <c r="Z24" s="429">
        <f>IF(Y24=FALSE,0,RANK(Y24,Y$6:Y$29,1))</f>
        <v>0</v>
      </c>
      <c r="AA24" s="427"/>
      <c r="AB24" s="10" t="b">
        <f>IF(AA24&gt;0,AA24)</f>
        <v>0</v>
      </c>
      <c r="AC24" s="429">
        <f>IF(AB24=FALSE,0,RANK(AB24,AB$6:AB$29,1))</f>
        <v>0</v>
      </c>
      <c r="AD24" s="6"/>
      <c r="AE24" s="440">
        <f>LOOKUP("School G",'TEAM NAMES &amp; EVENTS'!B12:B35,'TEAM NAMES &amp; EVENTS'!E12:E27)</f>
        <v>0</v>
      </c>
      <c r="AF24" s="449">
        <f>LOOKUP("School G",'TEAM NAMES &amp; EVENTS'!$B$12:$B$35,'TEAM NAMES &amp; EVENTS'!$D$12:$D$27)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33"/>
      <c r="D25" s="447"/>
      <c r="E25" s="30"/>
      <c r="F25" s="427"/>
      <c r="G25" s="10"/>
      <c r="H25" s="430"/>
      <c r="I25" s="427"/>
      <c r="J25" s="10"/>
      <c r="K25" s="430"/>
      <c r="L25" s="427"/>
      <c r="M25" s="10"/>
      <c r="N25" s="430"/>
      <c r="O25" s="427"/>
      <c r="P25" s="10"/>
      <c r="Q25" s="430"/>
      <c r="R25" s="427"/>
      <c r="S25" s="10"/>
      <c r="T25" s="430"/>
      <c r="U25" s="427"/>
      <c r="V25" s="10"/>
      <c r="W25" s="430"/>
      <c r="X25" s="427"/>
      <c r="Y25" s="10"/>
      <c r="Z25" s="430"/>
      <c r="AA25" s="427"/>
      <c r="AB25" s="10"/>
      <c r="AC25" s="430"/>
      <c r="AD25" s="6"/>
      <c r="AE25" s="433"/>
      <c r="AF25" s="450"/>
      <c r="AG25" s="30"/>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34"/>
      <c r="D26" s="448"/>
      <c r="E26" s="31"/>
      <c r="F26" s="428"/>
      <c r="G26" s="13"/>
      <c r="H26" s="14">
        <f>IF(H24=0,0,(LOOKUP(H24,'TEAM NAMES &amp; EVENTS'!$K$12:$K$27,'TEAM NAMES &amp; EVENTS'!$L$12:$L$27)))</f>
        <v>0</v>
      </c>
      <c r="I26" s="428"/>
      <c r="J26" s="13"/>
      <c r="K26" s="14">
        <f>IF(K24=0,0,(LOOKUP(K24,'TEAM NAMES &amp; EVENTS'!$K$12:$K$27,'TEAM NAMES &amp; EVENTS'!$L$12:$L$27)))</f>
        <v>0</v>
      </c>
      <c r="L26" s="428"/>
      <c r="M26" s="13"/>
      <c r="N26" s="14">
        <f>IF(N24=0,0,(LOOKUP(N24,'TEAM NAMES &amp; EVENTS'!$K$12:$K$27,'TEAM NAMES &amp; EVENTS'!$L$12:$L$27)))</f>
        <v>0</v>
      </c>
      <c r="O26" s="428"/>
      <c r="P26" s="13"/>
      <c r="Q26" s="14">
        <f>IF(Q24=0,0,(LOOKUP(Q24,'TEAM NAMES &amp; EVENTS'!$K$12:$K$27,'TEAM NAMES &amp; EVENTS'!$L$12:$L$27)))</f>
        <v>0</v>
      </c>
      <c r="R26" s="428"/>
      <c r="S26" s="13"/>
      <c r="T26" s="14">
        <f>IF(T24=0,0,(LOOKUP(T24,'TEAM NAMES &amp; EVENTS'!$K$12:$K$27,'TEAM NAMES &amp; EVENTS'!$L$12:$L$27)))</f>
        <v>0</v>
      </c>
      <c r="U26" s="428"/>
      <c r="V26" s="13"/>
      <c r="W26" s="14">
        <f>IF(W24=0,0,(LOOKUP(W24,'TEAM NAMES &amp; EVENTS'!$K$12:$K$27,'TEAM NAMES &amp; EVENTS'!$L$12:$L$27)))</f>
        <v>0</v>
      </c>
      <c r="X26" s="428"/>
      <c r="Y26" s="13"/>
      <c r="Z26" s="14">
        <f>IF(Z24=0,0,(LOOKUP(Z24,'TEAM NAMES &amp; EVENTS'!$K$12:$K$27,'TEAM NAMES &amp; EVENTS'!$L$12:$L$27)))</f>
        <v>0</v>
      </c>
      <c r="AA26" s="428"/>
      <c r="AB26" s="13"/>
      <c r="AC26" s="14">
        <f>IF(AC24=0,0,(LOOKUP(AC24,'TEAM NAMES &amp; EVENTS'!$K$12:$K$27,'TEAM NAMES &amp; EVENTS'!$L$12:$L$27)))</f>
        <v>0</v>
      </c>
      <c r="AD26" s="6"/>
      <c r="AE26" s="434"/>
      <c r="AF26" s="451"/>
      <c r="AG26" s="31"/>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33">
        <f>LOOKUP("School H",'TEAM NAMES &amp; EVENTS'!B12:B35,'TEAM NAMES &amp; EVENTS'!E12:E27)</f>
        <v>0</v>
      </c>
      <c r="D27" s="446">
        <f>LOOKUP("School H",'TEAM NAMES &amp; EVENTS'!$B$12:$B$35,'TEAM NAMES &amp; EVENTS'!$D$12:$D$27)</f>
        <v>0</v>
      </c>
      <c r="E27" s="30"/>
      <c r="F27" s="427"/>
      <c r="G27" s="10" t="b">
        <f>IF(F27&gt;0,F27)</f>
        <v>0</v>
      </c>
      <c r="H27" s="429">
        <f>IF(G27=FALSE,0,RANK(G27,G$6:G$29,1))</f>
        <v>0</v>
      </c>
      <c r="I27" s="427"/>
      <c r="J27" s="10" t="b">
        <f>IF(I27&gt;0,I27)</f>
        <v>0</v>
      </c>
      <c r="K27" s="429">
        <f>IF(J27=FALSE,0,RANK(J27,J$6:J$29,1))</f>
        <v>0</v>
      </c>
      <c r="L27" s="427"/>
      <c r="M27" s="10" t="b">
        <f>IF(L27&gt;0,L27)</f>
        <v>0</v>
      </c>
      <c r="N27" s="429">
        <f>IF(M27=FALSE,0,RANK(M27,M$6:M$29,1))</f>
        <v>0</v>
      </c>
      <c r="O27" s="427"/>
      <c r="P27" s="10" t="b">
        <f>IF(O27&gt;0,O27)</f>
        <v>0</v>
      </c>
      <c r="Q27" s="429">
        <f>IF(P27=FALSE,0,RANK(P27,P$6:P$29,1))</f>
        <v>0</v>
      </c>
      <c r="R27" s="427"/>
      <c r="S27" s="10" t="b">
        <f>IF(R27&gt;0,R27)</f>
        <v>0</v>
      </c>
      <c r="T27" s="429">
        <f>IF(S27=FALSE,0,RANK(S27,S$6:S$29,1))</f>
        <v>0</v>
      </c>
      <c r="U27" s="427"/>
      <c r="V27" s="10" t="b">
        <f>IF(U27&gt;0,U27)</f>
        <v>0</v>
      </c>
      <c r="W27" s="429">
        <f>IF(V27=FALSE,0,RANK(V27,V$6:V$29,1))</f>
        <v>0</v>
      </c>
      <c r="X27" s="427"/>
      <c r="Y27" s="10" t="b">
        <f>IF(X27&gt;0,X27)</f>
        <v>0</v>
      </c>
      <c r="Z27" s="429">
        <f>IF(Y27=FALSE,0,RANK(Y27,Y$6:Y$29,1))</f>
        <v>0</v>
      </c>
      <c r="AA27" s="427"/>
      <c r="AB27" s="10" t="b">
        <f>IF(AA27&gt;0,AA27)</f>
        <v>0</v>
      </c>
      <c r="AC27" s="429">
        <f>IF(AB27=FALSE,0,RANK(AB27,AB$6:AB$29,1))</f>
        <v>0</v>
      </c>
      <c r="AD27" s="6"/>
      <c r="AE27" s="440">
        <f>LOOKUP("School H",'TEAM NAMES &amp; EVENTS'!B12:B35,'TEAM NAMES &amp; EVENTS'!E12:E27)</f>
        <v>0</v>
      </c>
      <c r="AF27" s="449">
        <f>LOOKUP("School H",'TEAM NAMES &amp; EVENTS'!$B$12:$B$35,'TEAM NAMES &amp; EVENTS'!$D$12:$D$27)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33"/>
      <c r="D28" s="447"/>
      <c r="E28" s="30"/>
      <c r="F28" s="427"/>
      <c r="G28" s="10"/>
      <c r="H28" s="430"/>
      <c r="I28" s="427"/>
      <c r="J28" s="10"/>
      <c r="K28" s="430"/>
      <c r="L28" s="427"/>
      <c r="M28" s="10"/>
      <c r="N28" s="430"/>
      <c r="O28" s="427"/>
      <c r="P28" s="10"/>
      <c r="Q28" s="430"/>
      <c r="R28" s="427"/>
      <c r="S28" s="10"/>
      <c r="T28" s="430"/>
      <c r="U28" s="427"/>
      <c r="V28" s="10"/>
      <c r="W28" s="430"/>
      <c r="X28" s="427"/>
      <c r="Y28" s="10"/>
      <c r="Z28" s="430"/>
      <c r="AA28" s="427"/>
      <c r="AB28" s="10"/>
      <c r="AC28" s="430"/>
      <c r="AD28" s="6"/>
      <c r="AE28" s="433"/>
      <c r="AF28" s="450"/>
      <c r="AG28" s="30"/>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34"/>
      <c r="D29" s="448"/>
      <c r="E29" s="31"/>
      <c r="F29" s="428"/>
      <c r="G29" s="13"/>
      <c r="H29" s="14">
        <f>IF(H27=0,0,(LOOKUP(H27,'TEAM NAMES &amp; EVENTS'!$K$12:$K$27,'TEAM NAMES &amp; EVENTS'!$L$12:$L$27)))</f>
        <v>0</v>
      </c>
      <c r="I29" s="428"/>
      <c r="J29" s="13"/>
      <c r="K29" s="14">
        <f>IF(K27=0,0,(LOOKUP(K27,'TEAM NAMES &amp; EVENTS'!$K$12:$K$27,'TEAM NAMES &amp; EVENTS'!$L$12:$L$27)))</f>
        <v>0</v>
      </c>
      <c r="L29" s="428"/>
      <c r="M29" s="13"/>
      <c r="N29" s="14">
        <f>IF(N27=0,0,(LOOKUP(N27,'TEAM NAMES &amp; EVENTS'!$K$12:$K$27,'TEAM NAMES &amp; EVENTS'!$L$12:$L$27)))</f>
        <v>0</v>
      </c>
      <c r="O29" s="428"/>
      <c r="P29" s="13"/>
      <c r="Q29" s="14">
        <f>IF(Q27=0,0,(LOOKUP(Q27,'TEAM NAMES &amp; EVENTS'!$K$12:$K$27,'TEAM NAMES &amp; EVENTS'!$L$12:$L$27)))</f>
        <v>0</v>
      </c>
      <c r="R29" s="428"/>
      <c r="S29" s="13"/>
      <c r="T29" s="14">
        <f>IF(T27=0,0,(LOOKUP(T27,'TEAM NAMES &amp; EVENTS'!$K$12:$K$27,'TEAM NAMES &amp; EVENTS'!$L$12:$L$27)))</f>
        <v>0</v>
      </c>
      <c r="U29" s="428"/>
      <c r="V29" s="13"/>
      <c r="W29" s="14">
        <f>IF(W27=0,0,(LOOKUP(W27,'TEAM NAMES &amp; EVENTS'!$K$12:$K$27,'TEAM NAMES &amp; EVENTS'!$L$12:$L$27)))</f>
        <v>0</v>
      </c>
      <c r="X29" s="428"/>
      <c r="Y29" s="13"/>
      <c r="Z29" s="14">
        <f>IF(Z27=0,0,(LOOKUP(Z27,'TEAM NAMES &amp; EVENTS'!$K$12:$K$27,'TEAM NAMES &amp; EVENTS'!$L$12:$L$27)))</f>
        <v>0</v>
      </c>
      <c r="AA29" s="428"/>
      <c r="AB29" s="13"/>
      <c r="AC29" s="14">
        <f>IF(AC27=0,0,(LOOKUP(AC27,'TEAM NAMES &amp; EVENTS'!$K$12:$K$27,'TEAM NAMES &amp; EVENTS'!$L$12:$L$27)))</f>
        <v>0</v>
      </c>
      <c r="AD29" s="6"/>
      <c r="AE29" s="434"/>
      <c r="AF29" s="451"/>
      <c r="AG29" s="31"/>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54" customHeight="1" thickBot="1">
      <c r="A30" s="32"/>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2.7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4"/>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2.7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4"/>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1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4"/>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2.7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4"/>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2.7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2.7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2.7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2.7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2.7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2.7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2.7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2.7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2.7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2.7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sheetData>
  <sheetProtection password="CC28" sheet="1" objects="1" scenarios="1" selectLockedCells="1"/>
  <mergeCells count="178">
    <mergeCell ref="U27:U29"/>
    <mergeCell ref="W27:W28"/>
    <mergeCell ref="AE27:AE29"/>
    <mergeCell ref="AF27:AF29"/>
    <mergeCell ref="X27:X29"/>
    <mergeCell ref="Z27:Z28"/>
    <mergeCell ref="AA27:AA29"/>
    <mergeCell ref="AC27:AC28"/>
    <mergeCell ref="O27:O29"/>
    <mergeCell ref="Q27:Q28"/>
    <mergeCell ref="R27:R29"/>
    <mergeCell ref="T27:T28"/>
    <mergeCell ref="I27:I29"/>
    <mergeCell ref="K27:K28"/>
    <mergeCell ref="L27:L29"/>
    <mergeCell ref="N27:N28"/>
    <mergeCell ref="C27:C29"/>
    <mergeCell ref="D27:D29"/>
    <mergeCell ref="F27:F29"/>
    <mergeCell ref="H27:H28"/>
    <mergeCell ref="U24:U26"/>
    <mergeCell ref="W24:W25"/>
    <mergeCell ref="O24:O26"/>
    <mergeCell ref="Q24:Q25"/>
    <mergeCell ref="R24:R26"/>
    <mergeCell ref="T24:T25"/>
    <mergeCell ref="AE24:AE26"/>
    <mergeCell ref="AF24:AF26"/>
    <mergeCell ref="X24:X26"/>
    <mergeCell ref="Z24:Z25"/>
    <mergeCell ref="AA24:AA26"/>
    <mergeCell ref="AC24:AC25"/>
    <mergeCell ref="I24:I26"/>
    <mergeCell ref="K24:K25"/>
    <mergeCell ref="L24:L26"/>
    <mergeCell ref="N24:N25"/>
    <mergeCell ref="C24:C26"/>
    <mergeCell ref="D24:D26"/>
    <mergeCell ref="F24:F26"/>
    <mergeCell ref="H24:H25"/>
    <mergeCell ref="U21:U23"/>
    <mergeCell ref="W21:W22"/>
    <mergeCell ref="AE21:AE23"/>
    <mergeCell ref="AF21:AF23"/>
    <mergeCell ref="X21:X23"/>
    <mergeCell ref="Z21:Z22"/>
    <mergeCell ref="AA21:AA23"/>
    <mergeCell ref="AC21:AC22"/>
    <mergeCell ref="O21:O23"/>
    <mergeCell ref="Q21:Q22"/>
    <mergeCell ref="R21:R23"/>
    <mergeCell ref="T21:T22"/>
    <mergeCell ref="I21:I23"/>
    <mergeCell ref="K21:K22"/>
    <mergeCell ref="L21:L23"/>
    <mergeCell ref="N21:N22"/>
    <mergeCell ref="C21:C23"/>
    <mergeCell ref="D21:D23"/>
    <mergeCell ref="F21:F23"/>
    <mergeCell ref="H21:H22"/>
    <mergeCell ref="U18:U20"/>
    <mergeCell ref="W18:W19"/>
    <mergeCell ref="O18:O20"/>
    <mergeCell ref="Q18:Q19"/>
    <mergeCell ref="R18:R20"/>
    <mergeCell ref="T18:T19"/>
    <mergeCell ref="AE18:AE20"/>
    <mergeCell ref="AF18:AF20"/>
    <mergeCell ref="X18:X20"/>
    <mergeCell ref="Z18:Z19"/>
    <mergeCell ref="AA18:AA20"/>
    <mergeCell ref="AC18:AC19"/>
    <mergeCell ref="I18:I20"/>
    <mergeCell ref="K18:K19"/>
    <mergeCell ref="L18:L20"/>
    <mergeCell ref="N18:N19"/>
    <mergeCell ref="C18:C20"/>
    <mergeCell ref="D18:D20"/>
    <mergeCell ref="F18:F20"/>
    <mergeCell ref="H18:H19"/>
    <mergeCell ref="U15:U17"/>
    <mergeCell ref="W15:W16"/>
    <mergeCell ref="AE15:AE17"/>
    <mergeCell ref="AF15:AF17"/>
    <mergeCell ref="X15:X17"/>
    <mergeCell ref="Z15:Z16"/>
    <mergeCell ref="AA15:AA17"/>
    <mergeCell ref="AC15:AC16"/>
    <mergeCell ref="O15:O17"/>
    <mergeCell ref="Q15:Q16"/>
    <mergeCell ref="R15:R17"/>
    <mergeCell ref="T15:T16"/>
    <mergeCell ref="I15:I17"/>
    <mergeCell ref="K15:K16"/>
    <mergeCell ref="L15:L17"/>
    <mergeCell ref="N15:N16"/>
    <mergeCell ref="C15:C17"/>
    <mergeCell ref="D15:D17"/>
    <mergeCell ref="F15:F17"/>
    <mergeCell ref="H15:H16"/>
    <mergeCell ref="U12:U14"/>
    <mergeCell ref="W12:W13"/>
    <mergeCell ref="O12:O14"/>
    <mergeCell ref="Q12:Q13"/>
    <mergeCell ref="R12:R14"/>
    <mergeCell ref="T12:T13"/>
    <mergeCell ref="AE12:AE14"/>
    <mergeCell ref="AF12:AF14"/>
    <mergeCell ref="X12:X14"/>
    <mergeCell ref="Z12:Z13"/>
    <mergeCell ref="AA12:AA14"/>
    <mergeCell ref="AC12:AC13"/>
    <mergeCell ref="I12:I14"/>
    <mergeCell ref="K12:K13"/>
    <mergeCell ref="L12:L14"/>
    <mergeCell ref="N12:N13"/>
    <mergeCell ref="C12:C14"/>
    <mergeCell ref="D12:D14"/>
    <mergeCell ref="F12:F14"/>
    <mergeCell ref="H12:H13"/>
    <mergeCell ref="U9:U11"/>
    <mergeCell ref="W9:W10"/>
    <mergeCell ref="AE9:AE11"/>
    <mergeCell ref="AF9:AF11"/>
    <mergeCell ref="AA9:AA11"/>
    <mergeCell ref="AC9:AC10"/>
    <mergeCell ref="X9:X11"/>
    <mergeCell ref="Z9:Z10"/>
    <mergeCell ref="O9:O11"/>
    <mergeCell ref="Q9:Q10"/>
    <mergeCell ref="R9:R11"/>
    <mergeCell ref="T9:T10"/>
    <mergeCell ref="I9:I11"/>
    <mergeCell ref="K9:K10"/>
    <mergeCell ref="L9:L11"/>
    <mergeCell ref="N9:N10"/>
    <mergeCell ref="C9:C11"/>
    <mergeCell ref="D9:D11"/>
    <mergeCell ref="F9:F11"/>
    <mergeCell ref="H9:H10"/>
    <mergeCell ref="AO4:AQ4"/>
    <mergeCell ref="X4:Z4"/>
    <mergeCell ref="AA4:AC4"/>
    <mergeCell ref="AE6:AE8"/>
    <mergeCell ref="AF6:AF8"/>
    <mergeCell ref="X6:X8"/>
    <mergeCell ref="Z6:Z7"/>
    <mergeCell ref="U6:U8"/>
    <mergeCell ref="W6:W7"/>
    <mergeCell ref="R4:T4"/>
    <mergeCell ref="R6:R8"/>
    <mergeCell ref="T6:T7"/>
    <mergeCell ref="U4:W4"/>
    <mergeCell ref="O6:O8"/>
    <mergeCell ref="Q6:Q7"/>
    <mergeCell ref="K6:K7"/>
    <mergeCell ref="L4:N4"/>
    <mergeCell ref="L6:L8"/>
    <mergeCell ref="N6:N7"/>
    <mergeCell ref="I4:K4"/>
    <mergeCell ref="I6:I8"/>
    <mergeCell ref="O4:Q4"/>
    <mergeCell ref="C6:C8"/>
    <mergeCell ref="D6:D8"/>
    <mergeCell ref="F4:H4"/>
    <mergeCell ref="F6:F8"/>
    <mergeCell ref="H6:H7"/>
    <mergeCell ref="C4:D4"/>
    <mergeCell ref="BA4:BC4"/>
    <mergeCell ref="BD4:BF4"/>
    <mergeCell ref="AA6:AA8"/>
    <mergeCell ref="AC6:AC7"/>
    <mergeCell ref="AR4:AT4"/>
    <mergeCell ref="AU4:AW4"/>
    <mergeCell ref="AX4:AZ4"/>
    <mergeCell ref="AE4:AF4"/>
    <mergeCell ref="AI4:AK4"/>
    <mergeCell ref="AL4:AN4"/>
  </mergeCells>
  <conditionalFormatting sqref="AI4:BF4 F4:AC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Soft Javelin" error="Please check this result for errors&#10;&#10;Performances should be below 30m" sqref="AX6:AX29 BD6:BD29 BA6:BA29">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indexed="44"/>
  </sheetPr>
  <dimension ref="A1:CM51"/>
  <sheetViews>
    <sheetView showGridLines="0" showRowColHeaders="0" zoomScaleSheetLayoutView="50" zoomScalePageLayoutView="0" workbookViewId="0" topLeftCell="A3">
      <selection activeCell="F15" sqref="F15:F17"/>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52" t="s">
        <v>22</v>
      </c>
      <c r="D4" s="453"/>
      <c r="E4" s="48"/>
      <c r="F4" s="437" t="str">
        <f>'TEAM NAMES &amp; EVENTS'!T12</f>
        <v>Obstacle Relay</v>
      </c>
      <c r="G4" s="438"/>
      <c r="H4" s="439"/>
      <c r="I4" s="437" t="str">
        <f>'TEAM NAMES &amp; EVENTS'!T13</f>
        <v>1 + 1 Lap Relay</v>
      </c>
      <c r="J4" s="438"/>
      <c r="K4" s="439"/>
      <c r="L4" s="437" t="str">
        <f>'TEAM NAMES &amp; EVENTS'!T14</f>
        <v>2 + 2 Lap Relay</v>
      </c>
      <c r="M4" s="438"/>
      <c r="N4" s="439"/>
      <c r="O4" s="437" t="str">
        <f>'TEAM NAMES &amp; EVENTS'!T15</f>
        <v>6 Lap Paarlauf</v>
      </c>
      <c r="P4" s="438"/>
      <c r="Q4" s="439"/>
      <c r="R4" s="437" t="str">
        <f>'TEAM NAMES &amp; EVENTS'!T16</f>
        <v>Over / Under Relay</v>
      </c>
      <c r="S4" s="438"/>
      <c r="T4" s="439"/>
      <c r="U4" s="437" t="str">
        <f>'TEAM NAMES &amp; EVENTS'!T17</f>
        <v>4 x 1 Lap Relay</v>
      </c>
      <c r="V4" s="438"/>
      <c r="W4" s="439"/>
      <c r="X4" s="441">
        <f>'TEAM NAMES &amp; EVENTS'!T18</f>
        <v>0</v>
      </c>
      <c r="Y4" s="442"/>
      <c r="Z4" s="443"/>
      <c r="AA4" s="441">
        <f>'TEAM NAMES &amp; EVENTS'!T19</f>
        <v>0</v>
      </c>
      <c r="AB4" s="442"/>
      <c r="AC4" s="443"/>
      <c r="AD4" s="85"/>
      <c r="AE4" s="452" t="s">
        <v>22</v>
      </c>
      <c r="AF4" s="453"/>
      <c r="AG4" s="62"/>
      <c r="AH4" s="62"/>
      <c r="AI4" s="423" t="str">
        <f>'TEAM NAMES &amp; EVENTS'!V12</f>
        <v>Chest Push</v>
      </c>
      <c r="AJ4" s="424"/>
      <c r="AK4" s="425"/>
      <c r="AL4" s="423" t="str">
        <f>'TEAM NAMES &amp; EVENTS'!V13</f>
        <v>Speed Bounce</v>
      </c>
      <c r="AM4" s="424"/>
      <c r="AN4" s="425"/>
      <c r="AO4" s="423" t="str">
        <f>'TEAM NAMES &amp; EVENTS'!V14</f>
        <v>Standing Long Jump</v>
      </c>
      <c r="AP4" s="424"/>
      <c r="AQ4" s="425"/>
      <c r="AR4" s="423" t="str">
        <f>'TEAM NAMES &amp; EVENTS'!V15</f>
        <v>Standing Triple Jump</v>
      </c>
      <c r="AS4" s="424"/>
      <c r="AT4" s="425"/>
      <c r="AU4" s="423" t="str">
        <f>'TEAM NAMES &amp; EVENTS'!V16</f>
        <v>Vertical Jump</v>
      </c>
      <c r="AV4" s="424"/>
      <c r="AW4" s="425"/>
      <c r="AX4" s="423" t="str">
        <f>'TEAM NAMES &amp; EVENTS'!V17</f>
        <v>Soft Javelin</v>
      </c>
      <c r="AY4" s="424"/>
      <c r="AZ4" s="425"/>
      <c r="BA4" s="423">
        <f>'TEAM NAMES &amp; EVENTS'!V18</f>
        <v>0</v>
      </c>
      <c r="BB4" s="424"/>
      <c r="BC4" s="425"/>
      <c r="BD4" s="423">
        <f>'TEAM NAMES &amp; EVENTS'!V19</f>
        <v>0</v>
      </c>
      <c r="BE4" s="424"/>
      <c r="BF4" s="425"/>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12</v>
      </c>
      <c r="D5" s="60" t="s">
        <v>13</v>
      </c>
      <c r="E5" s="3"/>
      <c r="F5" s="55" t="s">
        <v>4</v>
      </c>
      <c r="G5" s="56"/>
      <c r="H5" s="57" t="s">
        <v>3</v>
      </c>
      <c r="I5" s="55" t="s">
        <v>4</v>
      </c>
      <c r="J5" s="56"/>
      <c r="K5" s="58" t="s">
        <v>3</v>
      </c>
      <c r="L5" s="55" t="s">
        <v>4</v>
      </c>
      <c r="M5" s="56"/>
      <c r="N5" s="58" t="s">
        <v>3</v>
      </c>
      <c r="O5" s="55" t="s">
        <v>4</v>
      </c>
      <c r="P5" s="56"/>
      <c r="Q5" s="58" t="s">
        <v>3</v>
      </c>
      <c r="R5" s="55" t="s">
        <v>4</v>
      </c>
      <c r="S5" s="56"/>
      <c r="T5" s="58" t="s">
        <v>3</v>
      </c>
      <c r="U5" s="55" t="s">
        <v>4</v>
      </c>
      <c r="V5" s="56"/>
      <c r="W5" s="57" t="s">
        <v>3</v>
      </c>
      <c r="X5" s="55" t="s">
        <v>4</v>
      </c>
      <c r="Y5" s="56"/>
      <c r="Z5" s="57" t="s">
        <v>3</v>
      </c>
      <c r="AA5" s="55" t="s">
        <v>4</v>
      </c>
      <c r="AB5" s="56"/>
      <c r="AC5" s="57" t="s">
        <v>3</v>
      </c>
      <c r="AD5" s="59"/>
      <c r="AE5" s="60" t="s">
        <v>12</v>
      </c>
      <c r="AF5" s="60" t="s">
        <v>13</v>
      </c>
      <c r="AG5" s="61"/>
      <c r="AH5" s="62"/>
      <c r="AI5" s="55" t="s">
        <v>14</v>
      </c>
      <c r="AJ5" s="63"/>
      <c r="AK5" s="64" t="s">
        <v>15</v>
      </c>
      <c r="AL5" s="55" t="s">
        <v>14</v>
      </c>
      <c r="AM5" s="63"/>
      <c r="AN5" s="64" t="s">
        <v>15</v>
      </c>
      <c r="AO5" s="55" t="s">
        <v>14</v>
      </c>
      <c r="AP5" s="63"/>
      <c r="AQ5" s="64" t="s">
        <v>15</v>
      </c>
      <c r="AR5" s="55" t="s">
        <v>14</v>
      </c>
      <c r="AS5" s="63"/>
      <c r="AT5" s="64" t="s">
        <v>15</v>
      </c>
      <c r="AU5" s="55" t="s">
        <v>14</v>
      </c>
      <c r="AV5" s="63"/>
      <c r="AW5" s="64" t="s">
        <v>15</v>
      </c>
      <c r="AX5" s="55" t="s">
        <v>14</v>
      </c>
      <c r="AY5" s="63"/>
      <c r="AZ5" s="64" t="s">
        <v>15</v>
      </c>
      <c r="BA5" s="55" t="s">
        <v>14</v>
      </c>
      <c r="BB5" s="63"/>
      <c r="BC5" s="64" t="s">
        <v>15</v>
      </c>
      <c r="BD5" s="55" t="s">
        <v>14</v>
      </c>
      <c r="BE5" s="63"/>
      <c r="BF5" s="64" t="s">
        <v>15</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33" t="str">
        <f>LOOKUP("School A",'TEAM NAMES &amp; EVENTS'!B12:B27,'TEAM NAMES &amp; EVENTS'!E12:E27)</f>
        <v>RED</v>
      </c>
      <c r="D6" s="435" t="str">
        <f>LOOKUP("School A",'TEAM NAMES &amp; EVENTS'!B12:B27,'TEAM NAMES &amp; EVENTS'!D12:D27)</f>
        <v>Austin Farm</v>
      </c>
      <c r="E6" s="38"/>
      <c r="F6" s="426">
        <v>79.79</v>
      </c>
      <c r="G6" s="5">
        <f>IF(F6&gt;0,F6)</f>
        <v>79.79</v>
      </c>
      <c r="H6" s="429">
        <f>IF(G6=FALSE,0,RANK(G6,G$6:G$29,1))</f>
        <v>4</v>
      </c>
      <c r="I6" s="426">
        <v>23.61</v>
      </c>
      <c r="J6" s="5">
        <f>IF(I6&gt;0,I6)</f>
        <v>23.61</v>
      </c>
      <c r="K6" s="429">
        <f>IF(J6=FALSE,0,RANK(J6,J$6:J$29,1))</f>
        <v>4</v>
      </c>
      <c r="L6" s="426">
        <v>45.7</v>
      </c>
      <c r="M6" s="5">
        <f>IF(L6&gt;0,L6)</f>
        <v>45.7</v>
      </c>
      <c r="N6" s="429">
        <f>IF(M6=FALSE,0,RANK(M6,M$6:M$29,1))</f>
        <v>4</v>
      </c>
      <c r="O6" s="426">
        <v>66.83</v>
      </c>
      <c r="P6" s="5">
        <f>IF(O6&gt;0,O6)</f>
        <v>66.83</v>
      </c>
      <c r="Q6" s="429">
        <f>IF(P6=FALSE,0,RANK(P6,P$6:P$29,1))</f>
        <v>2</v>
      </c>
      <c r="R6" s="426"/>
      <c r="S6" s="5" t="b">
        <f>IF(R6&gt;0,R6)</f>
        <v>0</v>
      </c>
      <c r="T6" s="429">
        <f>IF(S6=FALSE,0,RANK(S6,S$6:S$29,1))</f>
        <v>0</v>
      </c>
      <c r="U6" s="426">
        <v>45.3</v>
      </c>
      <c r="V6" s="5">
        <f>IF(U6&gt;0,U6)</f>
        <v>45.3</v>
      </c>
      <c r="W6" s="429">
        <f>IF(V6=FALSE,0,RANK(V6,V$6:V$29,1))</f>
        <v>3</v>
      </c>
      <c r="X6" s="426"/>
      <c r="Y6" s="5" t="b">
        <f>IF(X6&gt;0,X6)</f>
        <v>0</v>
      </c>
      <c r="Z6" s="429">
        <f>IF(Y6=FALSE,0,RANK(Y6,Y$6:Y$29,1))</f>
        <v>0</v>
      </c>
      <c r="AA6" s="426"/>
      <c r="AB6" s="5" t="b">
        <f>IF(AA6&gt;0,AA6)</f>
        <v>0</v>
      </c>
      <c r="AC6" s="429">
        <f>IF(AB6=FALSE,0,RANK(AB6,AB$6:AB$29,1))</f>
        <v>0</v>
      </c>
      <c r="AD6" s="6"/>
      <c r="AE6" s="440" t="str">
        <f>LOOKUP("School A",'TEAM NAMES &amp; EVENTS'!B12:B27,'TEAM NAMES &amp; EVENTS'!E12:E27)</f>
        <v>RED</v>
      </c>
      <c r="AF6" s="449" t="str">
        <f>LOOKUP("School A",'TEAM NAMES &amp; EVENTS'!B12:B27,'TEAM NAMES &amp; EVENTS'!D12:D27)</f>
        <v>Austin Farm</v>
      </c>
      <c r="AG6" s="38"/>
      <c r="AH6" s="7">
        <v>1</v>
      </c>
      <c r="AI6" s="71">
        <v>5.5</v>
      </c>
      <c r="AJ6" s="8">
        <f>IF(AI6+AI7+AI8&gt;0,AI6+AI7+AI8)</f>
        <v>15</v>
      </c>
      <c r="AK6" s="9">
        <f>AI6+AI7+AI8</f>
        <v>15</v>
      </c>
      <c r="AL6" s="75">
        <v>47</v>
      </c>
      <c r="AM6" s="8">
        <f>IF(AL6+AL7+AL8&gt;0,AL6+AL7+AL8)</f>
        <v>134</v>
      </c>
      <c r="AN6" s="9">
        <f>AL6+AL7+AL8</f>
        <v>134</v>
      </c>
      <c r="AO6" s="71">
        <v>1.28</v>
      </c>
      <c r="AP6" s="8">
        <f>IF(AO6+AO7+AO8&gt;0,AO6+AO7+AO8)</f>
        <v>4.52</v>
      </c>
      <c r="AQ6" s="9">
        <f>AO6+AO7+AO8</f>
        <v>4.52</v>
      </c>
      <c r="AR6" s="71">
        <v>3.76</v>
      </c>
      <c r="AS6" s="8">
        <f>IF(AR6+AR7+AR8&gt;0,AR6+AR7+AR8)</f>
        <v>12.239999999999998</v>
      </c>
      <c r="AT6" s="9">
        <f>AR6+AR7+AR8</f>
        <v>12.239999999999998</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33"/>
      <c r="D7" s="435"/>
      <c r="E7" s="39"/>
      <c r="F7" s="427"/>
      <c r="G7" s="10"/>
      <c r="H7" s="430"/>
      <c r="I7" s="427"/>
      <c r="J7" s="10"/>
      <c r="K7" s="430"/>
      <c r="L7" s="427"/>
      <c r="M7" s="10"/>
      <c r="N7" s="430"/>
      <c r="O7" s="427"/>
      <c r="P7" s="10"/>
      <c r="Q7" s="430"/>
      <c r="R7" s="427"/>
      <c r="S7" s="10"/>
      <c r="T7" s="430"/>
      <c r="U7" s="427"/>
      <c r="V7" s="10"/>
      <c r="W7" s="430"/>
      <c r="X7" s="427"/>
      <c r="Y7" s="10"/>
      <c r="Z7" s="430"/>
      <c r="AA7" s="427"/>
      <c r="AB7" s="10"/>
      <c r="AC7" s="430"/>
      <c r="AD7" s="6"/>
      <c r="AE7" s="433"/>
      <c r="AF7" s="450"/>
      <c r="AG7" s="39"/>
      <c r="AH7" s="7">
        <v>2</v>
      </c>
      <c r="AI7" s="72">
        <v>5.25</v>
      </c>
      <c r="AJ7" s="11"/>
      <c r="AK7" s="12">
        <f>IF(AJ6=FALSE,0,RANK(AJ6,AJ$6:AJ$29,))</f>
        <v>2</v>
      </c>
      <c r="AL7" s="76">
        <v>44</v>
      </c>
      <c r="AM7" s="11"/>
      <c r="AN7" s="12">
        <f>IF(AM6=FALSE,0,RANK(AM6,AM$6:AM$29,))</f>
        <v>1</v>
      </c>
      <c r="AO7" s="72">
        <v>1.64</v>
      </c>
      <c r="AP7" s="11"/>
      <c r="AQ7" s="12">
        <f>IF(AP6=FALSE,0,RANK(AP6,AP$6:AP$29,))</f>
        <v>3</v>
      </c>
      <c r="AR7" s="72">
        <v>4.28</v>
      </c>
      <c r="AS7" s="11"/>
      <c r="AT7" s="12">
        <f>IF(AS6=FALSE,0,RANK(AS6,AS$6:AS$29,))</f>
        <v>2</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34"/>
      <c r="D8" s="436"/>
      <c r="E8" s="40"/>
      <c r="F8" s="428"/>
      <c r="G8" s="13"/>
      <c r="H8" s="14">
        <f>IF(H6=0,0,(LOOKUP(H6,'TEAM NAMES &amp; EVENTS'!$K$12:$K$27,'TEAM NAMES &amp; EVENTS'!$L$12:$L$27)))</f>
        <v>2</v>
      </c>
      <c r="I8" s="428"/>
      <c r="J8" s="13"/>
      <c r="K8" s="14">
        <f>IF(K6=0,0,(LOOKUP(K6,'TEAM NAMES &amp; EVENTS'!$K$12:$K$27,'TEAM NAMES &amp; EVENTS'!$L$12:$L$27)))</f>
        <v>2</v>
      </c>
      <c r="L8" s="428"/>
      <c r="M8" s="13"/>
      <c r="N8" s="14">
        <f>IF(N6=0,0,(LOOKUP(N6,'TEAM NAMES &amp; EVENTS'!$K$12:$K$27,'TEAM NAMES &amp; EVENTS'!$L$12:$L$27)))</f>
        <v>2</v>
      </c>
      <c r="O8" s="428"/>
      <c r="P8" s="13"/>
      <c r="Q8" s="14">
        <f>IF(Q6=0,0,(LOOKUP(Q6,'TEAM NAMES &amp; EVENTS'!$K$12:$K$27,'TEAM NAMES &amp; EVENTS'!$L$12:$L$27)))</f>
        <v>6</v>
      </c>
      <c r="R8" s="428"/>
      <c r="S8" s="13"/>
      <c r="T8" s="14">
        <f>IF(T6=0,0,(LOOKUP(T6,'TEAM NAMES &amp; EVENTS'!$K$12:$K$27,'TEAM NAMES &amp; EVENTS'!$L$12:$L$27)))</f>
        <v>0</v>
      </c>
      <c r="U8" s="428"/>
      <c r="V8" s="13"/>
      <c r="W8" s="14">
        <f>IF(W6=0,0,(LOOKUP(W6,'TEAM NAMES &amp; EVENTS'!$K$12:$K$27,'TEAM NAMES &amp; EVENTS'!$L$12:$L$27)))</f>
        <v>4</v>
      </c>
      <c r="X8" s="428"/>
      <c r="Y8" s="13"/>
      <c r="Z8" s="14">
        <f>IF(Z6=0,0,(LOOKUP(Z6,'TEAM NAMES &amp; EVENTS'!$K$12:$K$27,'TEAM NAMES &amp; EVENTS'!$L$12:$L$27)))</f>
        <v>0</v>
      </c>
      <c r="AA8" s="428"/>
      <c r="AB8" s="13"/>
      <c r="AC8" s="14">
        <f>IF(AC6=0,0,(LOOKUP(AC6,'TEAM NAMES &amp; EVENTS'!$K$12:$K$27,'TEAM NAMES &amp; EVENTS'!$L$12:$L$27)))</f>
        <v>0</v>
      </c>
      <c r="AD8" s="6"/>
      <c r="AE8" s="434"/>
      <c r="AF8" s="451"/>
      <c r="AG8" s="40"/>
      <c r="AH8" s="7">
        <v>3</v>
      </c>
      <c r="AI8" s="73">
        <v>4.25</v>
      </c>
      <c r="AJ8" s="15"/>
      <c r="AK8" s="16">
        <f>IF(AK7=0,0,(LOOKUP(AK7,'TEAM NAMES &amp; EVENTS'!$K$12:$K$27,'TEAM NAMES &amp; EVENTS'!$L$12:$L$27)))</f>
        <v>6</v>
      </c>
      <c r="AL8" s="77">
        <v>43</v>
      </c>
      <c r="AM8" s="15"/>
      <c r="AN8" s="16">
        <f>IF(AN7=0,0,(LOOKUP(AN7,'TEAM NAMES &amp; EVENTS'!$K$12:$K$27,'TEAM NAMES &amp; EVENTS'!$L$12:$L$27)))</f>
        <v>8</v>
      </c>
      <c r="AO8" s="73">
        <v>1.6</v>
      </c>
      <c r="AP8" s="15"/>
      <c r="AQ8" s="16">
        <f>IF(AQ7=0,0,(LOOKUP(AQ7,'TEAM NAMES &amp; EVENTS'!$K$12:$K$27,'TEAM NAMES &amp; EVENTS'!$L$12:$L$27)))</f>
        <v>4</v>
      </c>
      <c r="AR8" s="73">
        <v>4.2</v>
      </c>
      <c r="AS8" s="15"/>
      <c r="AT8" s="16">
        <f>IF(AT7=0,0,(LOOKUP(AT7,'TEAM NAMES &amp; EVENTS'!$K$12:$K$27,'TEAM NAMES &amp; EVENTS'!$L$12:$L$27)))</f>
        <v>6</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40" t="str">
        <f>LOOKUP("School B",'TEAM NAMES &amp; EVENTS'!B12:B27,'TEAM NAMES &amp; EVENTS'!E12:E27)</f>
        <v>YELLOW</v>
      </c>
      <c r="D9" s="435" t="str">
        <f>LOOKUP("School B",'TEAM NAMES &amp; EVENTS'!B12:B27,'TEAM NAMES &amp; EVENTS'!D12:D27)</f>
        <v>Widey Court</v>
      </c>
      <c r="E9" s="39"/>
      <c r="F9" s="427">
        <v>75.87</v>
      </c>
      <c r="G9" s="10">
        <f>IF(F9&gt;0,F9)</f>
        <v>75.87</v>
      </c>
      <c r="H9" s="429">
        <f>IF(G9=FALSE,0,RANK(G9,G$6:G$29,1))</f>
        <v>3</v>
      </c>
      <c r="I9" s="427">
        <v>21.86</v>
      </c>
      <c r="J9" s="10">
        <f>IF(I9&gt;0,I9)</f>
        <v>21.86</v>
      </c>
      <c r="K9" s="429">
        <f>IF(J9=FALSE,0,RANK(J9,J$6:J$29,1))</f>
        <v>3</v>
      </c>
      <c r="L9" s="427">
        <v>44.7</v>
      </c>
      <c r="M9" s="10">
        <f>IF(L9&gt;0,L9)</f>
        <v>44.7</v>
      </c>
      <c r="N9" s="429">
        <f>IF(M9=FALSE,0,RANK(M9,M$6:M$29,1))</f>
        <v>2</v>
      </c>
      <c r="O9" s="427">
        <v>73.8</v>
      </c>
      <c r="P9" s="10">
        <f>IF(O9&gt;0,O9)</f>
        <v>73.8</v>
      </c>
      <c r="Q9" s="429">
        <f>IF(P9=FALSE,0,RANK(P9,P$6:P$29,1))</f>
        <v>3</v>
      </c>
      <c r="R9" s="427"/>
      <c r="S9" s="10" t="b">
        <f>IF(R9&gt;0,R9)</f>
        <v>0</v>
      </c>
      <c r="T9" s="429">
        <f>IF(S9=FALSE,0,RANK(S9,S$6:S$29,1))</f>
        <v>0</v>
      </c>
      <c r="U9" s="427">
        <v>44.67</v>
      </c>
      <c r="V9" s="10">
        <f>IF(U9&gt;0,U9)</f>
        <v>44.67</v>
      </c>
      <c r="W9" s="429">
        <f>IF(V9=FALSE,0,RANK(V9,V$6:V$29,1))</f>
        <v>2</v>
      </c>
      <c r="X9" s="427"/>
      <c r="Y9" s="10" t="b">
        <f>IF(X9&gt;0,X9)</f>
        <v>0</v>
      </c>
      <c r="Z9" s="429">
        <f>IF(Y9=FALSE,0,RANK(Y9,Y$6:Y$29,1))</f>
        <v>0</v>
      </c>
      <c r="AA9" s="427"/>
      <c r="AB9" s="10" t="b">
        <f>IF(AA9&gt;0,AA9)</f>
        <v>0</v>
      </c>
      <c r="AC9" s="429">
        <f>IF(AB9=FALSE,0,RANK(AB9,AB$6:AB$29,1))</f>
        <v>0</v>
      </c>
      <c r="AD9" s="6"/>
      <c r="AE9" s="440" t="str">
        <f>LOOKUP("School B",'TEAM NAMES &amp; EVENTS'!B12:B27,'TEAM NAMES &amp; EVENTS'!E12:E27)</f>
        <v>YELLOW</v>
      </c>
      <c r="AF9" s="449" t="str">
        <f>LOOKUP("School B",'TEAM NAMES &amp; EVENTS'!B12:B27,'TEAM NAMES &amp; EVENTS'!D12:D27)</f>
        <v>Widey Court</v>
      </c>
      <c r="AG9" s="39"/>
      <c r="AH9" s="7">
        <v>1</v>
      </c>
      <c r="AI9" s="74">
        <v>6.5</v>
      </c>
      <c r="AJ9" s="17">
        <f>IF(AI9+AI10+AI11&gt;0,AI9+AI10+AI11)</f>
        <v>15.75</v>
      </c>
      <c r="AK9" s="9">
        <f>AI9+AI10+AI11</f>
        <v>15.75</v>
      </c>
      <c r="AL9" s="78">
        <v>34</v>
      </c>
      <c r="AM9" s="17">
        <f>IF(AL9+AL10+AL11&gt;0,AL9+AL10+AL11)</f>
        <v>105</v>
      </c>
      <c r="AN9" s="9">
        <f>AL9+AL10+AL11</f>
        <v>105</v>
      </c>
      <c r="AO9" s="74">
        <v>1.56</v>
      </c>
      <c r="AP9" s="17">
        <f>IF(AO9+AO10+AO11&gt;0,AO9+AO10+AO11)</f>
        <v>4.5</v>
      </c>
      <c r="AQ9" s="9">
        <f>AO9+AO10+AO11</f>
        <v>4.5</v>
      </c>
      <c r="AR9" s="74">
        <v>2.68</v>
      </c>
      <c r="AS9" s="17">
        <f>IF(AR9+AR10+AR11&gt;0,AR9+AR10+AR11)</f>
        <v>9.24</v>
      </c>
      <c r="AT9" s="9">
        <f>AR9+AR10+AR11</f>
        <v>9.24</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33"/>
      <c r="D10" s="435"/>
      <c r="E10" s="39"/>
      <c r="F10" s="427"/>
      <c r="G10" s="10"/>
      <c r="H10" s="430"/>
      <c r="I10" s="427"/>
      <c r="J10" s="10"/>
      <c r="K10" s="430"/>
      <c r="L10" s="427"/>
      <c r="M10" s="10"/>
      <c r="N10" s="430"/>
      <c r="O10" s="427"/>
      <c r="P10" s="10"/>
      <c r="Q10" s="430"/>
      <c r="R10" s="427"/>
      <c r="S10" s="10"/>
      <c r="T10" s="430"/>
      <c r="U10" s="427"/>
      <c r="V10" s="10"/>
      <c r="W10" s="430"/>
      <c r="X10" s="427"/>
      <c r="Y10" s="10"/>
      <c r="Z10" s="430"/>
      <c r="AA10" s="427"/>
      <c r="AB10" s="10"/>
      <c r="AC10" s="430"/>
      <c r="AD10" s="6"/>
      <c r="AE10" s="433"/>
      <c r="AF10" s="450"/>
      <c r="AG10" s="39"/>
      <c r="AH10" s="7">
        <v>2</v>
      </c>
      <c r="AI10" s="72">
        <v>4.5</v>
      </c>
      <c r="AJ10" s="11"/>
      <c r="AK10" s="12">
        <f>IF(AJ9=FALSE,0,RANK(AJ9,AJ$6:AJ$29,))</f>
        <v>1</v>
      </c>
      <c r="AL10" s="76">
        <v>36</v>
      </c>
      <c r="AM10" s="11"/>
      <c r="AN10" s="12">
        <f>IF(AM9=FALSE,0,RANK(AM9,AM$6:AM$29,))</f>
        <v>4</v>
      </c>
      <c r="AO10" s="72">
        <v>1.28</v>
      </c>
      <c r="AP10" s="11"/>
      <c r="AQ10" s="12">
        <f>IF(AP9=FALSE,0,RANK(AP9,AP$6:AP$29,))</f>
        <v>4</v>
      </c>
      <c r="AR10" s="72">
        <v>2.8</v>
      </c>
      <c r="AS10" s="11"/>
      <c r="AT10" s="12">
        <f>IF(AS9=FALSE,0,RANK(AS9,AS$6:AS$29,))</f>
        <v>4</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34"/>
      <c r="D11" s="436"/>
      <c r="E11" s="40"/>
      <c r="F11" s="428"/>
      <c r="G11" s="13"/>
      <c r="H11" s="14">
        <f>IF(H9=0,0,(LOOKUP(H9,'TEAM NAMES &amp; EVENTS'!$K$12:$K$27,'TEAM NAMES &amp; EVENTS'!$L$12:$L$27)))</f>
        <v>4</v>
      </c>
      <c r="I11" s="428"/>
      <c r="J11" s="13"/>
      <c r="K11" s="14">
        <f>IF(K9=0,0,(LOOKUP(K9,'TEAM NAMES &amp; EVENTS'!$K$12:$K$27,'TEAM NAMES &amp; EVENTS'!$L$12:$L$27)))</f>
        <v>4</v>
      </c>
      <c r="L11" s="428"/>
      <c r="M11" s="13"/>
      <c r="N11" s="14">
        <f>IF(N9=0,0,(LOOKUP(N9,'TEAM NAMES &amp; EVENTS'!$K$12:$K$27,'TEAM NAMES &amp; EVENTS'!$L$12:$L$27)))</f>
        <v>6</v>
      </c>
      <c r="O11" s="428"/>
      <c r="P11" s="13"/>
      <c r="Q11" s="14">
        <f>IF(Q9=0,0,(LOOKUP(Q9,'TEAM NAMES &amp; EVENTS'!$K$12:$K$27,'TEAM NAMES &amp; EVENTS'!$L$12:$L$27)))</f>
        <v>4</v>
      </c>
      <c r="R11" s="428"/>
      <c r="S11" s="13"/>
      <c r="T11" s="14">
        <f>IF(T9=0,0,(LOOKUP(T9,'TEAM NAMES &amp; EVENTS'!$K$12:$K$27,'TEAM NAMES &amp; EVENTS'!$L$12:$L$27)))</f>
        <v>0</v>
      </c>
      <c r="U11" s="428"/>
      <c r="V11" s="13"/>
      <c r="W11" s="14">
        <f>IF(W9=0,0,(LOOKUP(W9,'TEAM NAMES &amp; EVENTS'!$K$12:$K$27,'TEAM NAMES &amp; EVENTS'!$L$12:$L$27)))</f>
        <v>6</v>
      </c>
      <c r="X11" s="428"/>
      <c r="Y11" s="13"/>
      <c r="Z11" s="14">
        <f>IF(Z9=0,0,(LOOKUP(Z9,'TEAM NAMES &amp; EVENTS'!$K$12:$K$27,'TEAM NAMES &amp; EVENTS'!$L$12:$L$27)))</f>
        <v>0</v>
      </c>
      <c r="AA11" s="428"/>
      <c r="AB11" s="13"/>
      <c r="AC11" s="14">
        <f>IF(AC9=0,0,(LOOKUP(AC9,'TEAM NAMES &amp; EVENTS'!$K$12:$K$27,'TEAM NAMES &amp; EVENTS'!$L$12:$L$27)))</f>
        <v>0</v>
      </c>
      <c r="AD11" s="6"/>
      <c r="AE11" s="434"/>
      <c r="AF11" s="451"/>
      <c r="AG11" s="40"/>
      <c r="AH11" s="7">
        <v>3</v>
      </c>
      <c r="AI11" s="73">
        <v>4.75</v>
      </c>
      <c r="AJ11" s="15"/>
      <c r="AK11" s="16">
        <f>IF(AK10=0,0,(LOOKUP(AK10,'TEAM NAMES &amp; EVENTS'!$K$12:$K$27,'TEAM NAMES &amp; EVENTS'!$L$12:$L$27)))</f>
        <v>8</v>
      </c>
      <c r="AL11" s="77">
        <v>35</v>
      </c>
      <c r="AM11" s="15"/>
      <c r="AN11" s="16">
        <f>IF(AN10=0,0,(LOOKUP(AN10,'TEAM NAMES &amp; EVENTS'!$K$12:$K$27,'TEAM NAMES &amp; EVENTS'!$L$12:$L$27)))</f>
        <v>2</v>
      </c>
      <c r="AO11" s="73">
        <v>1.66</v>
      </c>
      <c r="AP11" s="15"/>
      <c r="AQ11" s="16">
        <f>IF(AQ10=0,0,(LOOKUP(AQ10,'TEAM NAMES &amp; EVENTS'!$K$12:$K$27,'TEAM NAMES &amp; EVENTS'!$L$12:$L$27)))</f>
        <v>2</v>
      </c>
      <c r="AR11" s="73">
        <v>3.76</v>
      </c>
      <c r="AS11" s="15"/>
      <c r="AT11" s="16">
        <f>IF(AT10=0,0,(LOOKUP(AT10,'TEAM NAMES &amp; EVENTS'!$K$12:$K$27,'TEAM NAMES &amp; EVENTS'!$L$12:$L$27)))</f>
        <v>2</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40" t="str">
        <f>LOOKUP("School C",'TEAM NAMES &amp; EVENTS'!B12:B27,'TEAM NAMES &amp; EVENTS'!E12:E27)</f>
        <v>GREEN</v>
      </c>
      <c r="D12" s="446" t="str">
        <f>LOOKUP("School C",'TEAM NAMES &amp; EVENTS'!B12:B27,'TEAM NAMES &amp; EVENTS'!D12:D27)</f>
        <v>St Edwards</v>
      </c>
      <c r="E12" s="39"/>
      <c r="F12" s="427">
        <v>75.22</v>
      </c>
      <c r="G12" s="10">
        <f>IF(F12&gt;0,F12)</f>
        <v>75.22</v>
      </c>
      <c r="H12" s="429">
        <f>IF(G12=FALSE,0,RANK(G12,G$6:G$29,1))</f>
        <v>2</v>
      </c>
      <c r="I12" s="427">
        <v>21.66</v>
      </c>
      <c r="J12" s="10">
        <f>IF(I12&gt;0,I12)</f>
        <v>21.66</v>
      </c>
      <c r="K12" s="429">
        <f>IF(J12=FALSE,0,RANK(J12,J$6:J$29,1))</f>
        <v>2</v>
      </c>
      <c r="L12" s="427">
        <v>45.36</v>
      </c>
      <c r="M12" s="10">
        <f>IF(L12&gt;0,L12)</f>
        <v>45.36</v>
      </c>
      <c r="N12" s="429">
        <f>IF(M12=FALSE,0,RANK(M12,M$6:M$29,1))</f>
        <v>3</v>
      </c>
      <c r="O12" s="427">
        <v>74.6</v>
      </c>
      <c r="P12" s="10">
        <f>IF(O12&gt;0,O12)</f>
        <v>74.6</v>
      </c>
      <c r="Q12" s="429">
        <f>IF(P12=FALSE,0,RANK(P12,P$6:P$29,1))</f>
        <v>4</v>
      </c>
      <c r="R12" s="427"/>
      <c r="S12" s="10" t="b">
        <f>IF(R12&gt;0,R12)</f>
        <v>0</v>
      </c>
      <c r="T12" s="429">
        <f>IF(S12=FALSE,0,RANK(S12,S$6:S$29,1))</f>
        <v>0</v>
      </c>
      <c r="U12" s="427">
        <v>44.55</v>
      </c>
      <c r="V12" s="10">
        <f>IF(U12&gt;0,U12)</f>
        <v>44.55</v>
      </c>
      <c r="W12" s="429">
        <f>IF(V12=FALSE,0,RANK(V12,V$6:V$29,1))</f>
        <v>1</v>
      </c>
      <c r="X12" s="427"/>
      <c r="Y12" s="10" t="b">
        <f>IF(X12&gt;0,X12)</f>
        <v>0</v>
      </c>
      <c r="Z12" s="429">
        <f>IF(Y12=FALSE,0,RANK(Y12,Y$6:Y$29,1))</f>
        <v>0</v>
      </c>
      <c r="AA12" s="427"/>
      <c r="AB12" s="10" t="b">
        <f>IF(AA12&gt;0,AA12)</f>
        <v>0</v>
      </c>
      <c r="AC12" s="429">
        <f>IF(AB12=FALSE,0,RANK(AB12,AB$6:AB$29,1))</f>
        <v>0</v>
      </c>
      <c r="AD12" s="6"/>
      <c r="AE12" s="440" t="str">
        <f>LOOKUP("School C",'TEAM NAMES &amp; EVENTS'!B12:B27,'TEAM NAMES &amp; EVENTS'!E12:E27)</f>
        <v>GREEN</v>
      </c>
      <c r="AF12" s="449" t="str">
        <f>LOOKUP("School C",'TEAM NAMES &amp; EVENTS'!B12:B27,'TEAM NAMES &amp; EVENTS'!D12:D27)</f>
        <v>St Edwards</v>
      </c>
      <c r="AG12" s="39"/>
      <c r="AH12" s="7">
        <v>1</v>
      </c>
      <c r="AI12" s="74">
        <v>5.75</v>
      </c>
      <c r="AJ12" s="17">
        <f>IF(AI12+AI13+AI14&gt;0,AI12+AI13+AI14)</f>
        <v>14.75</v>
      </c>
      <c r="AK12" s="9">
        <f>AI12+AI13+AI14</f>
        <v>14.75</v>
      </c>
      <c r="AL12" s="78">
        <v>48</v>
      </c>
      <c r="AM12" s="17">
        <f>IF(AL12+AL13+AL14&gt;0,AL12+AL13+AL14)</f>
        <v>134</v>
      </c>
      <c r="AN12" s="9">
        <f>AL12+AL13+AL14</f>
        <v>134</v>
      </c>
      <c r="AO12" s="74">
        <v>1.6</v>
      </c>
      <c r="AP12" s="17">
        <f>IF(AO12+AO13+AO14&gt;0,AO12+AO13+AO14)</f>
        <v>4.96</v>
      </c>
      <c r="AQ12" s="9">
        <f>AO12+AO13+AO14</f>
        <v>4.96</v>
      </c>
      <c r="AR12" s="74">
        <v>3.8</v>
      </c>
      <c r="AS12" s="17">
        <f>IF(AR12+AR13+AR14&gt;0,AR12+AR13+AR14)</f>
        <v>11.54</v>
      </c>
      <c r="AT12" s="9">
        <f>AR12+AR13+AR14</f>
        <v>11.54</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33"/>
      <c r="D13" s="447"/>
      <c r="E13" s="39"/>
      <c r="F13" s="427"/>
      <c r="G13" s="10"/>
      <c r="H13" s="430"/>
      <c r="I13" s="427"/>
      <c r="J13" s="10"/>
      <c r="K13" s="430"/>
      <c r="L13" s="427"/>
      <c r="M13" s="10"/>
      <c r="N13" s="430"/>
      <c r="O13" s="427"/>
      <c r="P13" s="10"/>
      <c r="Q13" s="430"/>
      <c r="R13" s="427"/>
      <c r="S13" s="10"/>
      <c r="T13" s="430"/>
      <c r="U13" s="427"/>
      <c r="V13" s="10"/>
      <c r="W13" s="430"/>
      <c r="X13" s="427"/>
      <c r="Y13" s="10"/>
      <c r="Z13" s="430"/>
      <c r="AA13" s="427"/>
      <c r="AB13" s="10"/>
      <c r="AC13" s="430"/>
      <c r="AD13" s="6"/>
      <c r="AE13" s="433"/>
      <c r="AF13" s="450"/>
      <c r="AG13" s="39"/>
      <c r="AH13" s="7">
        <v>2</v>
      </c>
      <c r="AI13" s="72">
        <v>4.5</v>
      </c>
      <c r="AJ13" s="11"/>
      <c r="AK13" s="12">
        <f>IF(AJ12=FALSE,0,RANK(AJ12,AJ$6:AJ$29,))</f>
        <v>3</v>
      </c>
      <c r="AL13" s="76">
        <v>43</v>
      </c>
      <c r="AM13" s="11"/>
      <c r="AN13" s="12">
        <f>IF(AM12=FALSE,0,RANK(AM12,AM$6:AM$29,))</f>
        <v>1</v>
      </c>
      <c r="AO13" s="72">
        <v>1.6</v>
      </c>
      <c r="AP13" s="11"/>
      <c r="AQ13" s="12">
        <f>IF(AP12=FALSE,0,RANK(AP12,AP$6:AP$29,))</f>
        <v>1</v>
      </c>
      <c r="AR13" s="72">
        <v>4</v>
      </c>
      <c r="AS13" s="11"/>
      <c r="AT13" s="12">
        <f>IF(AS12=FALSE,0,RANK(AS12,AS$6:AS$29,))</f>
        <v>3</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34"/>
      <c r="D14" s="448"/>
      <c r="E14" s="40"/>
      <c r="F14" s="428"/>
      <c r="G14" s="13"/>
      <c r="H14" s="14">
        <f>IF(H12=0,0,(LOOKUP(H12,'TEAM NAMES &amp; EVENTS'!$K$12:$K$27,'TEAM NAMES &amp; EVENTS'!$L$12:$L$27)))</f>
        <v>6</v>
      </c>
      <c r="I14" s="428"/>
      <c r="J14" s="13"/>
      <c r="K14" s="14">
        <f>IF(K12=0,0,(LOOKUP(K12,'TEAM NAMES &amp; EVENTS'!$K$12:$K$27,'TEAM NAMES &amp; EVENTS'!$L$12:$L$27)))</f>
        <v>6</v>
      </c>
      <c r="L14" s="428"/>
      <c r="M14" s="13"/>
      <c r="N14" s="14">
        <f>IF(N12=0,0,(LOOKUP(N12,'TEAM NAMES &amp; EVENTS'!$K$12:$K$27,'TEAM NAMES &amp; EVENTS'!$L$12:$L$27)))</f>
        <v>4</v>
      </c>
      <c r="O14" s="428"/>
      <c r="P14" s="13"/>
      <c r="Q14" s="14">
        <f>IF(Q12=0,0,(LOOKUP(Q12,'TEAM NAMES &amp; EVENTS'!$K$12:$K$27,'TEAM NAMES &amp; EVENTS'!$L$12:$L$27)))</f>
        <v>2</v>
      </c>
      <c r="R14" s="428"/>
      <c r="S14" s="13"/>
      <c r="T14" s="14">
        <f>IF(T12=0,0,(LOOKUP(T12,'TEAM NAMES &amp; EVENTS'!$K$12:$K$27,'TEAM NAMES &amp; EVENTS'!$L$12:$L$27)))</f>
        <v>0</v>
      </c>
      <c r="U14" s="428"/>
      <c r="V14" s="13"/>
      <c r="W14" s="14">
        <f>IF(W12=0,0,(LOOKUP(W12,'TEAM NAMES &amp; EVENTS'!$K$12:$K$27,'TEAM NAMES &amp; EVENTS'!$L$12:$L$27)))</f>
        <v>8</v>
      </c>
      <c r="X14" s="428"/>
      <c r="Y14" s="13"/>
      <c r="Z14" s="14">
        <f>IF(Z12=0,0,(LOOKUP(Z12,'TEAM NAMES &amp; EVENTS'!$K$12:$K$27,'TEAM NAMES &amp; EVENTS'!$L$12:$L$27)))</f>
        <v>0</v>
      </c>
      <c r="AA14" s="428"/>
      <c r="AB14" s="13"/>
      <c r="AC14" s="14">
        <f>IF(AC12=0,0,(LOOKUP(AC12,'TEAM NAMES &amp; EVENTS'!$K$12:$K$27,'TEAM NAMES &amp; EVENTS'!$L$12:$L$27)))</f>
        <v>0</v>
      </c>
      <c r="AD14" s="6"/>
      <c r="AE14" s="434"/>
      <c r="AF14" s="451"/>
      <c r="AG14" s="40"/>
      <c r="AH14" s="7">
        <v>3</v>
      </c>
      <c r="AI14" s="73">
        <v>4.5</v>
      </c>
      <c r="AJ14" s="15"/>
      <c r="AK14" s="16">
        <f>IF(AK13=0,0,(LOOKUP(AK13,'TEAM NAMES &amp; EVENTS'!$K$12:$K$27,'TEAM NAMES &amp; EVENTS'!$L$12:$L$27)))</f>
        <v>4</v>
      </c>
      <c r="AL14" s="77">
        <v>43</v>
      </c>
      <c r="AM14" s="15"/>
      <c r="AN14" s="16">
        <f>IF(AN13=0,0,(LOOKUP(AN13,'TEAM NAMES &amp; EVENTS'!$K$12:$K$27,'TEAM NAMES &amp; EVENTS'!$L$12:$L$27)))</f>
        <v>8</v>
      </c>
      <c r="AO14" s="73">
        <v>1.76</v>
      </c>
      <c r="AP14" s="15"/>
      <c r="AQ14" s="16">
        <f>IF(AQ13=0,0,(LOOKUP(AQ13,'TEAM NAMES &amp; EVENTS'!$K$12:$K$27,'TEAM NAMES &amp; EVENTS'!$L$12:$L$27)))</f>
        <v>8</v>
      </c>
      <c r="AR14" s="73">
        <v>3.74</v>
      </c>
      <c r="AS14" s="15"/>
      <c r="AT14" s="16">
        <f>IF(AT13=0,0,(LOOKUP(AT13,'TEAM NAMES &amp; EVENTS'!$K$12:$K$27,'TEAM NAMES &amp; EVENTS'!$L$12:$L$27)))</f>
        <v>4</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40" t="str">
        <f>LOOKUP("School D",'TEAM NAMES &amp; EVENTS'!B12:B27,'TEAM NAMES &amp; EVENTS'!E12:E27)</f>
        <v>BLUE</v>
      </c>
      <c r="D15" s="435" t="str">
        <f>LOOKUP("School D",'TEAM NAMES &amp; EVENTS'!B12:B27,'TEAM NAMES &amp; EVENTS'!D12:D27)</f>
        <v>Compton</v>
      </c>
      <c r="E15" s="39"/>
      <c r="F15" s="427">
        <v>74.26</v>
      </c>
      <c r="G15" s="10">
        <f>IF(F15&gt;0,F15)</f>
        <v>74.26</v>
      </c>
      <c r="H15" s="429">
        <f>IF(G15=FALSE,0,RANK(G15,G$6:G$29,1))</f>
        <v>1</v>
      </c>
      <c r="I15" s="427">
        <v>21.12</v>
      </c>
      <c r="J15" s="10">
        <f>IF(I15&gt;0,I15)</f>
        <v>21.12</v>
      </c>
      <c r="K15" s="429">
        <f>IF(J15=FALSE,0,RANK(J15,J$6:J$29,1))</f>
        <v>1</v>
      </c>
      <c r="L15" s="427">
        <v>44.39</v>
      </c>
      <c r="M15" s="10">
        <f>IF(L15&gt;0,L15)</f>
        <v>44.39</v>
      </c>
      <c r="N15" s="429">
        <f>IF(M15=FALSE,0,RANK(M15,M$6:M$29,1))</f>
        <v>1</v>
      </c>
      <c r="O15" s="427">
        <v>66.57</v>
      </c>
      <c r="P15" s="10">
        <f>IF(O15&gt;0,O15)</f>
        <v>66.57</v>
      </c>
      <c r="Q15" s="429">
        <f>IF(P15=FALSE,0,RANK(P15,P$6:P$29,1))</f>
        <v>1</v>
      </c>
      <c r="R15" s="427"/>
      <c r="S15" s="10" t="b">
        <f>IF(R15&gt;0,R15)</f>
        <v>0</v>
      </c>
      <c r="T15" s="429">
        <f>IF(S15=FALSE,0,RANK(S15,S$6:S$29,1))</f>
        <v>0</v>
      </c>
      <c r="U15" s="427">
        <v>45.43</v>
      </c>
      <c r="V15" s="10">
        <f>IF(U15&gt;0,U15)</f>
        <v>45.43</v>
      </c>
      <c r="W15" s="429">
        <f>IF(V15=FALSE,0,RANK(V15,V$6:V$29,1))</f>
        <v>4</v>
      </c>
      <c r="X15" s="427"/>
      <c r="Y15" s="10" t="b">
        <f>IF(X15&gt;0,X15)</f>
        <v>0</v>
      </c>
      <c r="Z15" s="429">
        <f>IF(Y15=FALSE,0,RANK(Y15,Y$6:Y$29,1))</f>
        <v>0</v>
      </c>
      <c r="AA15" s="427"/>
      <c r="AB15" s="10" t="b">
        <f>IF(AA15&gt;0,AA15)</f>
        <v>0</v>
      </c>
      <c r="AC15" s="429">
        <f>IF(AB15=FALSE,0,RANK(AB15,AB$6:AB$29,1))</f>
        <v>0</v>
      </c>
      <c r="AD15" s="6"/>
      <c r="AE15" s="440" t="str">
        <f>LOOKUP("School D",'TEAM NAMES &amp; EVENTS'!B12:B27,'TEAM NAMES &amp; EVENTS'!E12:E27)</f>
        <v>BLUE</v>
      </c>
      <c r="AF15" s="449" t="str">
        <f>LOOKUP("School D",'TEAM NAMES &amp; EVENTS'!B12:B27,'TEAM NAMES &amp; EVENTS'!D12:D27)</f>
        <v>Compton</v>
      </c>
      <c r="AG15" s="39"/>
      <c r="AH15" s="7">
        <v>1</v>
      </c>
      <c r="AI15" s="74">
        <v>5.25</v>
      </c>
      <c r="AJ15" s="17">
        <f>IF(AI15+AI16+AI17&gt;0,AI15+AI16+AI17)</f>
        <v>13.5</v>
      </c>
      <c r="AK15" s="9">
        <f>AI15+AI16+AI17</f>
        <v>13.5</v>
      </c>
      <c r="AL15" s="78">
        <v>40</v>
      </c>
      <c r="AM15" s="17">
        <f>IF(AL15+AL16+AL17&gt;0,AL15+AL16+AL17)</f>
        <v>124</v>
      </c>
      <c r="AN15" s="9">
        <f>AL15+AL16+AL17</f>
        <v>124</v>
      </c>
      <c r="AO15" s="74">
        <v>1.62</v>
      </c>
      <c r="AP15" s="17">
        <f>IF(AO15+AO16+AO17&gt;0,AO15+AO16+AO17)</f>
        <v>4.880000000000001</v>
      </c>
      <c r="AQ15" s="9">
        <f>AO15+AO16+AO17</f>
        <v>4.880000000000001</v>
      </c>
      <c r="AR15" s="74">
        <v>4.6</v>
      </c>
      <c r="AS15" s="17">
        <f>IF(AR15+AR16+AR17&gt;0,AR15+AR16+AR17)</f>
        <v>13.159999999999998</v>
      </c>
      <c r="AT15" s="9">
        <f>AR15+AR16+AR17</f>
        <v>13.159999999999998</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33"/>
      <c r="D16" s="435"/>
      <c r="E16" s="39"/>
      <c r="F16" s="427"/>
      <c r="G16" s="10"/>
      <c r="H16" s="430"/>
      <c r="I16" s="427"/>
      <c r="J16" s="10"/>
      <c r="K16" s="430"/>
      <c r="L16" s="427"/>
      <c r="M16" s="10"/>
      <c r="N16" s="430"/>
      <c r="O16" s="427"/>
      <c r="P16" s="10"/>
      <c r="Q16" s="430"/>
      <c r="R16" s="427"/>
      <c r="S16" s="10"/>
      <c r="T16" s="430"/>
      <c r="U16" s="427"/>
      <c r="V16" s="10"/>
      <c r="W16" s="430"/>
      <c r="X16" s="427"/>
      <c r="Y16" s="10"/>
      <c r="Z16" s="430"/>
      <c r="AA16" s="427"/>
      <c r="AB16" s="10"/>
      <c r="AC16" s="430"/>
      <c r="AD16" s="6"/>
      <c r="AE16" s="433"/>
      <c r="AF16" s="450"/>
      <c r="AG16" s="39"/>
      <c r="AH16" s="7">
        <v>2</v>
      </c>
      <c r="AI16" s="72">
        <v>4</v>
      </c>
      <c r="AJ16" s="11"/>
      <c r="AK16" s="12">
        <f>IF(AJ15=FALSE,0,RANK(AJ15,AJ$6:AJ$29,))</f>
        <v>4</v>
      </c>
      <c r="AL16" s="76">
        <v>41</v>
      </c>
      <c r="AM16" s="11"/>
      <c r="AN16" s="12">
        <f>IF(AM15=FALSE,0,RANK(AM15,AM$6:AM$29,))</f>
        <v>3</v>
      </c>
      <c r="AO16" s="72">
        <v>1.74</v>
      </c>
      <c r="AP16" s="11"/>
      <c r="AQ16" s="12">
        <f>IF(AP15=FALSE,0,RANK(AP15,AP$6:AP$29,))</f>
        <v>2</v>
      </c>
      <c r="AR16" s="72">
        <v>4.14</v>
      </c>
      <c r="AS16" s="11"/>
      <c r="AT16" s="12">
        <f>IF(AS15=FALSE,0,RANK(AS15,AS$6:AS$29,))</f>
        <v>1</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34"/>
      <c r="D17" s="436"/>
      <c r="E17" s="40"/>
      <c r="F17" s="428"/>
      <c r="G17" s="13"/>
      <c r="H17" s="14">
        <f>IF(H15=0,0,(LOOKUP(H15,'TEAM NAMES &amp; EVENTS'!$K$12:$K$27,'TEAM NAMES &amp; EVENTS'!$L$12:$L$27)))</f>
        <v>8</v>
      </c>
      <c r="I17" s="428"/>
      <c r="J17" s="13"/>
      <c r="K17" s="14">
        <f>IF(K15=0,0,(LOOKUP(K15,'TEAM NAMES &amp; EVENTS'!$K$12:$K$27,'TEAM NAMES &amp; EVENTS'!$L$12:$L$27)))</f>
        <v>8</v>
      </c>
      <c r="L17" s="428"/>
      <c r="M17" s="13"/>
      <c r="N17" s="14">
        <f>IF(N15=0,0,(LOOKUP(N15,'TEAM NAMES &amp; EVENTS'!$K$12:$K$27,'TEAM NAMES &amp; EVENTS'!$L$12:$L$27)))</f>
        <v>8</v>
      </c>
      <c r="O17" s="428"/>
      <c r="P17" s="13"/>
      <c r="Q17" s="14">
        <f>IF(Q15=0,0,(LOOKUP(Q15,'TEAM NAMES &amp; EVENTS'!$K$12:$K$27,'TEAM NAMES &amp; EVENTS'!$L$12:$L$27)))</f>
        <v>8</v>
      </c>
      <c r="R17" s="428"/>
      <c r="S17" s="13"/>
      <c r="T17" s="14">
        <f>IF(T15=0,0,(LOOKUP(T15,'TEAM NAMES &amp; EVENTS'!$K$12:$K$27,'TEAM NAMES &amp; EVENTS'!$L$12:$L$27)))</f>
        <v>0</v>
      </c>
      <c r="U17" s="428"/>
      <c r="V17" s="13"/>
      <c r="W17" s="14">
        <f>IF(W15=0,0,(LOOKUP(W15,'TEAM NAMES &amp; EVENTS'!$K$12:$K$27,'TEAM NAMES &amp; EVENTS'!$L$12:$L$27)))</f>
        <v>2</v>
      </c>
      <c r="X17" s="428"/>
      <c r="Y17" s="13"/>
      <c r="Z17" s="14">
        <f>IF(Z15=0,0,(LOOKUP(Z15,'TEAM NAMES &amp; EVENTS'!$K$12:$K$27,'TEAM NAMES &amp; EVENTS'!$L$12:$L$27)))</f>
        <v>0</v>
      </c>
      <c r="AA17" s="428"/>
      <c r="AB17" s="13"/>
      <c r="AC17" s="14">
        <f>IF(AC15=0,0,(LOOKUP(AC15,'TEAM NAMES &amp; EVENTS'!$K$12:$K$27,'TEAM NAMES &amp; EVENTS'!$L$12:$L$27)))</f>
        <v>0</v>
      </c>
      <c r="AD17" s="6"/>
      <c r="AE17" s="434"/>
      <c r="AF17" s="451"/>
      <c r="AG17" s="40"/>
      <c r="AH17" s="7">
        <v>3</v>
      </c>
      <c r="AI17" s="73">
        <v>4.25</v>
      </c>
      <c r="AJ17" s="15"/>
      <c r="AK17" s="16">
        <f>IF(AK16=0,0,(LOOKUP(AK16,'TEAM NAMES &amp; EVENTS'!$K$12:$K$27,'TEAM NAMES &amp; EVENTS'!$L$12:$L$27)))</f>
        <v>2</v>
      </c>
      <c r="AL17" s="77">
        <v>43</v>
      </c>
      <c r="AM17" s="15"/>
      <c r="AN17" s="16">
        <f>IF(AN16=0,0,(LOOKUP(AN16,'TEAM NAMES &amp; EVENTS'!$K$12:$K$27,'TEAM NAMES &amp; EVENTS'!$L$12:$L$27)))</f>
        <v>4</v>
      </c>
      <c r="AO17" s="73">
        <v>1.52</v>
      </c>
      <c r="AP17" s="15"/>
      <c r="AQ17" s="16">
        <f>IF(AQ16=0,0,(LOOKUP(AQ16,'TEAM NAMES &amp; EVENTS'!$K$12:$K$27,'TEAM NAMES &amp; EVENTS'!$L$12:$L$27)))</f>
        <v>6</v>
      </c>
      <c r="AR17" s="73">
        <v>4.42</v>
      </c>
      <c r="AS17" s="15"/>
      <c r="AT17" s="16">
        <f>IF(AT16=0,0,(LOOKUP(AT16,'TEAM NAMES &amp; EVENTS'!$K$12:$K$27,'TEAM NAMES &amp; EVENTS'!$L$12:$L$27)))</f>
        <v>8</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40">
        <f>LOOKUP("School E",'TEAM NAMES &amp; EVENTS'!B12:B27,'TEAM NAMES &amp; EVENTS'!E12:E27)</f>
        <v>0</v>
      </c>
      <c r="D18" s="446">
        <f>LOOKUP("School E",'TEAM NAMES &amp; EVENTS'!B12:B27,'TEAM NAMES &amp; EVENTS'!D12:D27)</f>
        <v>0</v>
      </c>
      <c r="E18" s="41"/>
      <c r="F18" s="427"/>
      <c r="G18" s="10" t="b">
        <f>IF(F18&gt;0,F18)</f>
        <v>0</v>
      </c>
      <c r="H18" s="429">
        <f>IF(G18=FALSE,0,RANK(G18,G$6:G$29,1))</f>
        <v>0</v>
      </c>
      <c r="I18" s="427"/>
      <c r="J18" s="10" t="b">
        <f>IF(I18&gt;0,I18)</f>
        <v>0</v>
      </c>
      <c r="K18" s="429">
        <f>IF(J18=FALSE,0,RANK(J18,J$6:J$29,1))</f>
        <v>0</v>
      </c>
      <c r="L18" s="427"/>
      <c r="M18" s="10" t="b">
        <f>IF(L18&gt;0,L18)</f>
        <v>0</v>
      </c>
      <c r="N18" s="429">
        <f>IF(M18=FALSE,0,RANK(M18,M$6:M$29,1))</f>
        <v>0</v>
      </c>
      <c r="O18" s="427"/>
      <c r="P18" s="10" t="b">
        <f>IF(O18&gt;0,O18)</f>
        <v>0</v>
      </c>
      <c r="Q18" s="429">
        <f>IF(P18=FALSE,0,RANK(P18,P$6:P$29,1))</f>
        <v>0</v>
      </c>
      <c r="R18" s="427"/>
      <c r="S18" s="10" t="b">
        <f>IF(R18&gt;0,R18)</f>
        <v>0</v>
      </c>
      <c r="T18" s="429">
        <f>IF(S18=FALSE,0,RANK(S18,S$6:S$29,1))</f>
        <v>0</v>
      </c>
      <c r="U18" s="427"/>
      <c r="V18" s="10" t="b">
        <f>IF(U18&gt;0,U18)</f>
        <v>0</v>
      </c>
      <c r="W18" s="429">
        <f>IF(V18=FALSE,0,RANK(V18,V$6:V$29,1))</f>
        <v>0</v>
      </c>
      <c r="X18" s="427"/>
      <c r="Y18" s="10" t="b">
        <f>IF(X18&gt;0,X18)</f>
        <v>0</v>
      </c>
      <c r="Z18" s="429">
        <f>IF(Y18=FALSE,0,RANK(Y18,Y$6:Y$29,1))</f>
        <v>0</v>
      </c>
      <c r="AA18" s="427"/>
      <c r="AB18" s="10" t="b">
        <f>IF(AA18&gt;0,AA18)</f>
        <v>0</v>
      </c>
      <c r="AC18" s="429">
        <f>IF(AB18=FALSE,0,RANK(AB18,AB$6:AB$29,1))</f>
        <v>0</v>
      </c>
      <c r="AD18" s="6"/>
      <c r="AE18" s="440">
        <f>LOOKUP("School E",'TEAM NAMES &amp; EVENTS'!B12:B27,'TEAM NAMES &amp; EVENTS'!E12:E27)</f>
        <v>0</v>
      </c>
      <c r="AF18" s="449">
        <f>LOOKUP("School E",'TEAM NAMES &amp; EVENTS'!B12:B27,'TEAM NAMES &amp; EVENTS'!D12:D27)</f>
        <v>0</v>
      </c>
      <c r="AG18" s="41"/>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33"/>
      <c r="D19" s="447"/>
      <c r="E19" s="41"/>
      <c r="F19" s="427"/>
      <c r="G19" s="10"/>
      <c r="H19" s="430"/>
      <c r="I19" s="427"/>
      <c r="J19" s="10"/>
      <c r="K19" s="430"/>
      <c r="L19" s="427"/>
      <c r="M19" s="10"/>
      <c r="N19" s="430"/>
      <c r="O19" s="427"/>
      <c r="P19" s="10"/>
      <c r="Q19" s="430"/>
      <c r="R19" s="427"/>
      <c r="S19" s="10"/>
      <c r="T19" s="430"/>
      <c r="U19" s="427"/>
      <c r="V19" s="10"/>
      <c r="W19" s="430"/>
      <c r="X19" s="427"/>
      <c r="Y19" s="10"/>
      <c r="Z19" s="430"/>
      <c r="AA19" s="427"/>
      <c r="AB19" s="10"/>
      <c r="AC19" s="430"/>
      <c r="AD19" s="6"/>
      <c r="AE19" s="433"/>
      <c r="AF19" s="450"/>
      <c r="AG19" s="41"/>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34"/>
      <c r="D20" s="448"/>
      <c r="E20" s="42"/>
      <c r="F20" s="428"/>
      <c r="G20" s="13"/>
      <c r="H20" s="14">
        <f>IF(H18=0,0,(LOOKUP(H18,'TEAM NAMES &amp; EVENTS'!$K$12:$K$27,'TEAM NAMES &amp; EVENTS'!$L$12:$L$27)))</f>
        <v>0</v>
      </c>
      <c r="I20" s="428"/>
      <c r="J20" s="13"/>
      <c r="K20" s="14">
        <f>IF(K18=0,0,(LOOKUP(K18,'TEAM NAMES &amp; EVENTS'!$K$12:$K$27,'TEAM NAMES &amp; EVENTS'!$L$12:$L$27)))</f>
        <v>0</v>
      </c>
      <c r="L20" s="428"/>
      <c r="M20" s="13"/>
      <c r="N20" s="14">
        <f>IF(N18=0,0,(LOOKUP(N18,'TEAM NAMES &amp; EVENTS'!$K$12:$K$27,'TEAM NAMES &amp; EVENTS'!$L$12:$L$27)))</f>
        <v>0</v>
      </c>
      <c r="O20" s="428"/>
      <c r="P20" s="13"/>
      <c r="Q20" s="14">
        <f>IF(Q18=0,0,(LOOKUP(Q18,'TEAM NAMES &amp; EVENTS'!$K$12:$K$27,'TEAM NAMES &amp; EVENTS'!$L$12:$L$27)))</f>
        <v>0</v>
      </c>
      <c r="R20" s="428"/>
      <c r="S20" s="13"/>
      <c r="T20" s="14">
        <f>IF(T18=0,0,(LOOKUP(T18,'TEAM NAMES &amp; EVENTS'!$K$12:$K$27,'TEAM NAMES &amp; EVENTS'!$L$12:$L$27)))</f>
        <v>0</v>
      </c>
      <c r="U20" s="428"/>
      <c r="V20" s="13"/>
      <c r="W20" s="14">
        <f>IF(W18=0,0,(LOOKUP(W18,'TEAM NAMES &amp; EVENTS'!$K$12:$K$27,'TEAM NAMES &amp; EVENTS'!$L$12:$L$27)))</f>
        <v>0</v>
      </c>
      <c r="X20" s="428"/>
      <c r="Y20" s="13"/>
      <c r="Z20" s="14">
        <f>IF(Z18=0,0,(LOOKUP(Z18,'TEAM NAMES &amp; EVENTS'!$K$12:$K$27,'TEAM NAMES &amp; EVENTS'!$L$12:$L$27)))</f>
        <v>0</v>
      </c>
      <c r="AA20" s="428"/>
      <c r="AB20" s="13"/>
      <c r="AC20" s="14">
        <f>IF(AC18=0,0,(LOOKUP(AC18,'TEAM NAMES &amp; EVENTS'!$K$12:$K$27,'TEAM NAMES &amp; EVENTS'!$L$12:$L$27)))</f>
        <v>0</v>
      </c>
      <c r="AD20" s="6"/>
      <c r="AE20" s="434"/>
      <c r="AF20" s="451"/>
      <c r="AG20" s="42"/>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33">
        <f>LOOKUP("School F",'TEAM NAMES &amp; EVENTS'!B12:B27,'TEAM NAMES &amp; EVENTS'!E12:E27)</f>
        <v>0</v>
      </c>
      <c r="D21" s="446">
        <f>LOOKUP("School F",'TEAM NAMES &amp; EVENTS'!B12:B27,'TEAM NAMES &amp; EVENTS'!D12:D27)</f>
        <v>0</v>
      </c>
      <c r="E21" s="41"/>
      <c r="F21" s="427"/>
      <c r="G21" s="10" t="b">
        <f>IF(F21&gt;0,F21)</f>
        <v>0</v>
      </c>
      <c r="H21" s="429">
        <f>IF(G21=FALSE,0,RANK(G21,G$6:G$29,1))</f>
        <v>0</v>
      </c>
      <c r="I21" s="427"/>
      <c r="J21" s="10" t="b">
        <f>IF(I21&gt;0,I21)</f>
        <v>0</v>
      </c>
      <c r="K21" s="429">
        <f>IF(J21=FALSE,0,RANK(J21,J$6:J$29,1))</f>
        <v>0</v>
      </c>
      <c r="L21" s="427"/>
      <c r="M21" s="10" t="b">
        <f>IF(L21&gt;0,L21)</f>
        <v>0</v>
      </c>
      <c r="N21" s="429">
        <f>IF(M21=FALSE,0,RANK(M21,M$6:M$29,1))</f>
        <v>0</v>
      </c>
      <c r="O21" s="427"/>
      <c r="P21" s="10" t="b">
        <f>IF(O21&gt;0,O21)</f>
        <v>0</v>
      </c>
      <c r="Q21" s="429">
        <f>IF(P21=FALSE,0,RANK(P21,P$6:P$29,1))</f>
        <v>0</v>
      </c>
      <c r="R21" s="427"/>
      <c r="S21" s="10" t="b">
        <f>IF(R21&gt;0,R21)</f>
        <v>0</v>
      </c>
      <c r="T21" s="429">
        <f>IF(S21=FALSE,0,RANK(S21,S$6:S$29,1))</f>
        <v>0</v>
      </c>
      <c r="U21" s="427"/>
      <c r="V21" s="10" t="b">
        <f>IF(U21&gt;0,U21)</f>
        <v>0</v>
      </c>
      <c r="W21" s="429">
        <f>IF(V21=FALSE,0,RANK(V21,V$6:V$29,1))</f>
        <v>0</v>
      </c>
      <c r="X21" s="427"/>
      <c r="Y21" s="10" t="b">
        <f>IF(X21&gt;0,X21)</f>
        <v>0</v>
      </c>
      <c r="Z21" s="429">
        <f>IF(Y21=FALSE,0,RANK(Y21,Y$6:Y$29,1))</f>
        <v>0</v>
      </c>
      <c r="AA21" s="427"/>
      <c r="AB21" s="10" t="b">
        <f>IF(AA21&gt;0,AA21)</f>
        <v>0</v>
      </c>
      <c r="AC21" s="429">
        <f>IF(AB21=FALSE,0,RANK(AB21,AB$6:AB$29,1))</f>
        <v>0</v>
      </c>
      <c r="AD21" s="6"/>
      <c r="AE21" s="440">
        <f>LOOKUP("School F",'TEAM NAMES &amp; EVENTS'!B12:B27,'TEAM NAMES &amp; EVENTS'!E12:E27)</f>
        <v>0</v>
      </c>
      <c r="AF21" s="449">
        <f>LOOKUP("School F",'TEAM NAMES &amp; EVENTS'!B12:B27,'TEAM NAMES &amp; EVENTS'!D12:D27)</f>
        <v>0</v>
      </c>
      <c r="AG21" s="41"/>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33"/>
      <c r="D22" s="447"/>
      <c r="E22" s="41"/>
      <c r="F22" s="427"/>
      <c r="G22" s="10"/>
      <c r="H22" s="430"/>
      <c r="I22" s="427"/>
      <c r="J22" s="10"/>
      <c r="K22" s="430"/>
      <c r="L22" s="427"/>
      <c r="M22" s="10"/>
      <c r="N22" s="430"/>
      <c r="O22" s="427"/>
      <c r="P22" s="10"/>
      <c r="Q22" s="430"/>
      <c r="R22" s="427"/>
      <c r="S22" s="10"/>
      <c r="T22" s="430"/>
      <c r="U22" s="427"/>
      <c r="V22" s="10"/>
      <c r="W22" s="430"/>
      <c r="X22" s="427"/>
      <c r="Y22" s="10"/>
      <c r="Z22" s="430"/>
      <c r="AA22" s="427"/>
      <c r="AB22" s="10"/>
      <c r="AC22" s="430"/>
      <c r="AD22" s="6"/>
      <c r="AE22" s="433"/>
      <c r="AF22" s="450"/>
      <c r="AG22" s="41"/>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34"/>
      <c r="D23" s="448"/>
      <c r="E23" s="42"/>
      <c r="F23" s="428"/>
      <c r="G23" s="13"/>
      <c r="H23" s="14">
        <f>IF(H21=0,0,(LOOKUP(H21,'TEAM NAMES &amp; EVENTS'!$K$12:$K$27,'TEAM NAMES &amp; EVENTS'!$L$12:$L$27)))</f>
        <v>0</v>
      </c>
      <c r="I23" s="428"/>
      <c r="J23" s="13"/>
      <c r="K23" s="14">
        <f>IF(K21=0,0,(LOOKUP(K21,'TEAM NAMES &amp; EVENTS'!$K$12:$K$27,'TEAM NAMES &amp; EVENTS'!$L$12:$L$27)))</f>
        <v>0</v>
      </c>
      <c r="L23" s="428"/>
      <c r="M23" s="13"/>
      <c r="N23" s="14">
        <f>IF(N21=0,0,(LOOKUP(N21,'TEAM NAMES &amp; EVENTS'!$K$12:$K$27,'TEAM NAMES &amp; EVENTS'!$L$12:$L$27)))</f>
        <v>0</v>
      </c>
      <c r="O23" s="428"/>
      <c r="P23" s="13"/>
      <c r="Q23" s="14">
        <f>IF(Q21=0,0,(LOOKUP(Q21,'TEAM NAMES &amp; EVENTS'!$K$12:$K$27,'TEAM NAMES &amp; EVENTS'!$L$12:$L$27)))</f>
        <v>0</v>
      </c>
      <c r="R23" s="428"/>
      <c r="S23" s="13"/>
      <c r="T23" s="14">
        <f>IF(T21=0,0,(LOOKUP(T21,'TEAM NAMES &amp; EVENTS'!$K$12:$K$27,'TEAM NAMES &amp; EVENTS'!$L$12:$L$27)))</f>
        <v>0</v>
      </c>
      <c r="U23" s="428"/>
      <c r="V23" s="13"/>
      <c r="W23" s="14">
        <f>IF(W21=0,0,(LOOKUP(W21,'TEAM NAMES &amp; EVENTS'!$K$12:$K$27,'TEAM NAMES &amp; EVENTS'!$L$12:$L$27)))</f>
        <v>0</v>
      </c>
      <c r="X23" s="428"/>
      <c r="Y23" s="13"/>
      <c r="Z23" s="14">
        <f>IF(Z21=0,0,(LOOKUP(Z21,'TEAM NAMES &amp; EVENTS'!$K$12:$K$27,'TEAM NAMES &amp; EVENTS'!$L$12:$L$27)))</f>
        <v>0</v>
      </c>
      <c r="AA23" s="428"/>
      <c r="AB23" s="13"/>
      <c r="AC23" s="14">
        <f>IF(AC21=0,0,(LOOKUP(AC21,'TEAM NAMES &amp; EVENTS'!$K$12:$K$27,'TEAM NAMES &amp; EVENTS'!$L$12:$L$27)))</f>
        <v>0</v>
      </c>
      <c r="AD23" s="6"/>
      <c r="AE23" s="434"/>
      <c r="AF23" s="451"/>
      <c r="AG23" s="42"/>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33">
        <f>LOOKUP("School G",'TEAM NAMES &amp; EVENTS'!B12:B27,'TEAM NAMES &amp; EVENTS'!E12:E27)</f>
        <v>0</v>
      </c>
      <c r="D24" s="446">
        <f>LOOKUP("School G",'TEAM NAMES &amp; EVENTS'!B12:B27,'TEAM NAMES &amp; EVENTS'!D12:D27)</f>
        <v>0</v>
      </c>
      <c r="E24" s="41"/>
      <c r="F24" s="427"/>
      <c r="G24" s="10" t="b">
        <f>IF(F24&gt;0,F24)</f>
        <v>0</v>
      </c>
      <c r="H24" s="429">
        <f>IF(G24=FALSE,0,RANK(G24,G$6:G$29,1))</f>
        <v>0</v>
      </c>
      <c r="I24" s="427"/>
      <c r="J24" s="10" t="b">
        <f>IF(I24&gt;0,I24)</f>
        <v>0</v>
      </c>
      <c r="K24" s="429">
        <f>IF(J24=FALSE,0,RANK(J24,J$6:J$29,1))</f>
        <v>0</v>
      </c>
      <c r="L24" s="427"/>
      <c r="M24" s="10" t="b">
        <f>IF(L24&gt;0,L24)</f>
        <v>0</v>
      </c>
      <c r="N24" s="429">
        <f>IF(M24=FALSE,0,RANK(M24,M$6:M$29,1))</f>
        <v>0</v>
      </c>
      <c r="O24" s="427"/>
      <c r="P24" s="10" t="b">
        <f>IF(O24&gt;0,O24)</f>
        <v>0</v>
      </c>
      <c r="Q24" s="429">
        <f>IF(P24=FALSE,0,RANK(P24,P$6:P$29,1))</f>
        <v>0</v>
      </c>
      <c r="R24" s="427"/>
      <c r="S24" s="10" t="b">
        <f>IF(R24&gt;0,R24)</f>
        <v>0</v>
      </c>
      <c r="T24" s="429">
        <f>IF(S24=FALSE,0,RANK(S24,S$6:S$29,1))</f>
        <v>0</v>
      </c>
      <c r="U24" s="427"/>
      <c r="V24" s="10" t="b">
        <f>IF(U24&gt;0,U24)</f>
        <v>0</v>
      </c>
      <c r="W24" s="429">
        <f>IF(V24=FALSE,0,RANK(V24,V$6:V$29,1))</f>
        <v>0</v>
      </c>
      <c r="X24" s="427"/>
      <c r="Y24" s="10" t="b">
        <f>IF(X24&gt;0,X24)</f>
        <v>0</v>
      </c>
      <c r="Z24" s="429">
        <f>IF(Y24=FALSE,0,RANK(Y24,Y$6:Y$29,1))</f>
        <v>0</v>
      </c>
      <c r="AA24" s="427"/>
      <c r="AB24" s="10" t="b">
        <f>IF(AA24&gt;0,AA24)</f>
        <v>0</v>
      </c>
      <c r="AC24" s="429">
        <f>IF(AB24=FALSE,0,RANK(AB24,AB$6:AB$29,1))</f>
        <v>0</v>
      </c>
      <c r="AD24" s="6"/>
      <c r="AE24" s="440">
        <f>LOOKUP("School G",'TEAM NAMES &amp; EVENTS'!B12:B27,'TEAM NAMES &amp; EVENTS'!E12:E27)</f>
        <v>0</v>
      </c>
      <c r="AF24" s="449">
        <f>LOOKUP("School G",'TEAM NAMES &amp; EVENTS'!B12:B27,'TEAM NAMES &amp; EVENTS'!D12:D27)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33"/>
      <c r="D25" s="447"/>
      <c r="E25" s="41"/>
      <c r="F25" s="427"/>
      <c r="G25" s="10"/>
      <c r="H25" s="430"/>
      <c r="I25" s="427"/>
      <c r="J25" s="10"/>
      <c r="K25" s="430"/>
      <c r="L25" s="427"/>
      <c r="M25" s="10"/>
      <c r="N25" s="430"/>
      <c r="O25" s="427"/>
      <c r="P25" s="10"/>
      <c r="Q25" s="430"/>
      <c r="R25" s="427"/>
      <c r="S25" s="10"/>
      <c r="T25" s="430"/>
      <c r="U25" s="427"/>
      <c r="V25" s="10"/>
      <c r="W25" s="430"/>
      <c r="X25" s="427"/>
      <c r="Y25" s="10"/>
      <c r="Z25" s="430"/>
      <c r="AA25" s="427"/>
      <c r="AB25" s="10"/>
      <c r="AC25" s="430"/>
      <c r="AD25" s="6"/>
      <c r="AE25" s="433"/>
      <c r="AF25" s="450"/>
      <c r="AG25" s="41"/>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34"/>
      <c r="D26" s="448"/>
      <c r="E26" s="42"/>
      <c r="F26" s="428"/>
      <c r="G26" s="13"/>
      <c r="H26" s="14">
        <f>IF(H24=0,0,(LOOKUP(H24,'TEAM NAMES &amp; EVENTS'!$K$12:$K$27,'TEAM NAMES &amp; EVENTS'!$L$12:$L$27)))</f>
        <v>0</v>
      </c>
      <c r="I26" s="428"/>
      <c r="J26" s="13"/>
      <c r="K26" s="14">
        <f>IF(K24=0,0,(LOOKUP(K24,'TEAM NAMES &amp; EVENTS'!$K$12:$K$27,'TEAM NAMES &amp; EVENTS'!$L$12:$L$27)))</f>
        <v>0</v>
      </c>
      <c r="L26" s="428"/>
      <c r="M26" s="13"/>
      <c r="N26" s="14">
        <f>IF(N24=0,0,(LOOKUP(N24,'TEAM NAMES &amp; EVENTS'!$K$12:$K$27,'TEAM NAMES &amp; EVENTS'!$L$12:$L$27)))</f>
        <v>0</v>
      </c>
      <c r="O26" s="428"/>
      <c r="P26" s="13"/>
      <c r="Q26" s="14">
        <f>IF(Q24=0,0,(LOOKUP(Q24,'TEAM NAMES &amp; EVENTS'!$K$12:$K$27,'TEAM NAMES &amp; EVENTS'!$L$12:$L$27)))</f>
        <v>0</v>
      </c>
      <c r="R26" s="428"/>
      <c r="S26" s="13"/>
      <c r="T26" s="14">
        <f>IF(T24=0,0,(LOOKUP(T24,'TEAM NAMES &amp; EVENTS'!$K$12:$K$27,'TEAM NAMES &amp; EVENTS'!$L$12:$L$27)))</f>
        <v>0</v>
      </c>
      <c r="U26" s="428"/>
      <c r="V26" s="13"/>
      <c r="W26" s="14">
        <f>IF(W24=0,0,(LOOKUP(W24,'TEAM NAMES &amp; EVENTS'!$K$12:$K$27,'TEAM NAMES &amp; EVENTS'!$L$12:$L$27)))</f>
        <v>0</v>
      </c>
      <c r="X26" s="428"/>
      <c r="Y26" s="13"/>
      <c r="Z26" s="14">
        <f>IF(Z24=0,0,(LOOKUP(Z24,'TEAM NAMES &amp; EVENTS'!$K$12:$K$27,'TEAM NAMES &amp; EVENTS'!$L$12:$L$27)))</f>
        <v>0</v>
      </c>
      <c r="AA26" s="428"/>
      <c r="AB26" s="13"/>
      <c r="AC26" s="14">
        <f>IF(AC24=0,0,(LOOKUP(AC24,'TEAM NAMES &amp; EVENTS'!$K$12:$K$27,'TEAM NAMES &amp; EVENTS'!$L$12:$L$27)))</f>
        <v>0</v>
      </c>
      <c r="AD26" s="6"/>
      <c r="AE26" s="434"/>
      <c r="AF26" s="451"/>
      <c r="AG26" s="42"/>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33">
        <f>LOOKUP("School H",'TEAM NAMES &amp; EVENTS'!B12:B27,'TEAM NAMES &amp; EVENTS'!E12:E27)</f>
        <v>0</v>
      </c>
      <c r="D27" s="446">
        <f>LOOKUP("School H",'TEAM NAMES &amp; EVENTS'!B12:B27,'TEAM NAMES &amp; EVENTS'!D12:D27)</f>
        <v>0</v>
      </c>
      <c r="E27" s="41"/>
      <c r="F27" s="427"/>
      <c r="G27" s="10" t="b">
        <f>IF(F27&gt;0,F27)</f>
        <v>0</v>
      </c>
      <c r="H27" s="429">
        <f>IF(G27=FALSE,0,RANK(G27,G$6:G$29,1))</f>
        <v>0</v>
      </c>
      <c r="I27" s="427"/>
      <c r="J27" s="10" t="b">
        <f>IF(I27&gt;0,I27)</f>
        <v>0</v>
      </c>
      <c r="K27" s="429">
        <f>IF(J27=FALSE,0,RANK(J27,J$6:J$29,1))</f>
        <v>0</v>
      </c>
      <c r="L27" s="427"/>
      <c r="M27" s="10" t="b">
        <f>IF(L27&gt;0,L27)</f>
        <v>0</v>
      </c>
      <c r="N27" s="429">
        <f>IF(M27=FALSE,0,RANK(M27,M$6:M$29,1))</f>
        <v>0</v>
      </c>
      <c r="O27" s="427"/>
      <c r="P27" s="10" t="b">
        <f>IF(O27&gt;0,O27)</f>
        <v>0</v>
      </c>
      <c r="Q27" s="429">
        <f>IF(P27=FALSE,0,RANK(P27,P$6:P$29,1))</f>
        <v>0</v>
      </c>
      <c r="R27" s="427"/>
      <c r="S27" s="10" t="b">
        <f>IF(R27&gt;0,R27)</f>
        <v>0</v>
      </c>
      <c r="T27" s="429">
        <f>IF(S27=FALSE,0,RANK(S27,S$6:S$29,1))</f>
        <v>0</v>
      </c>
      <c r="U27" s="427"/>
      <c r="V27" s="10" t="b">
        <f>IF(U27&gt;0,U27)</f>
        <v>0</v>
      </c>
      <c r="W27" s="429">
        <f>IF(V27=FALSE,0,RANK(V27,V$6:V$29,1))</f>
        <v>0</v>
      </c>
      <c r="X27" s="427"/>
      <c r="Y27" s="10" t="b">
        <f>IF(X27&gt;0,X27)</f>
        <v>0</v>
      </c>
      <c r="Z27" s="429">
        <f>IF(Y27=FALSE,0,RANK(Y27,Y$6:Y$29,1))</f>
        <v>0</v>
      </c>
      <c r="AA27" s="427"/>
      <c r="AB27" s="10" t="b">
        <f>IF(AA27&gt;0,AA27)</f>
        <v>0</v>
      </c>
      <c r="AC27" s="429">
        <f>IF(AB27=FALSE,0,RANK(AB27,AB$6:AB$29,1))</f>
        <v>0</v>
      </c>
      <c r="AD27" s="6"/>
      <c r="AE27" s="440">
        <f>LOOKUP("School H",'TEAM NAMES &amp; EVENTS'!B12:B27,'TEAM NAMES &amp; EVENTS'!E12:E27)</f>
        <v>0</v>
      </c>
      <c r="AF27" s="449">
        <f>LOOKUP("School H",'TEAM NAMES &amp; EVENTS'!B12:B27,'TEAM NAMES &amp; EVENTS'!D12:D27)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33"/>
      <c r="D28" s="447"/>
      <c r="E28" s="41"/>
      <c r="F28" s="427"/>
      <c r="G28" s="10"/>
      <c r="H28" s="430"/>
      <c r="I28" s="427"/>
      <c r="J28" s="10"/>
      <c r="K28" s="430"/>
      <c r="L28" s="427"/>
      <c r="M28" s="10"/>
      <c r="N28" s="430"/>
      <c r="O28" s="427"/>
      <c r="P28" s="10"/>
      <c r="Q28" s="430"/>
      <c r="R28" s="427"/>
      <c r="S28" s="10"/>
      <c r="T28" s="430"/>
      <c r="U28" s="427"/>
      <c r="V28" s="10"/>
      <c r="W28" s="430"/>
      <c r="X28" s="427"/>
      <c r="Y28" s="10"/>
      <c r="Z28" s="430"/>
      <c r="AA28" s="427"/>
      <c r="AB28" s="10"/>
      <c r="AC28" s="430"/>
      <c r="AD28" s="6"/>
      <c r="AE28" s="433"/>
      <c r="AF28" s="450"/>
      <c r="AG28" s="41"/>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34"/>
      <c r="D29" s="448"/>
      <c r="E29" s="42"/>
      <c r="F29" s="428"/>
      <c r="G29" s="13"/>
      <c r="H29" s="14">
        <f>IF(H27=0,0,(LOOKUP(H27,'TEAM NAMES &amp; EVENTS'!$K$12:$K$27,'TEAM NAMES &amp; EVENTS'!$L$12:$L$27)))</f>
        <v>0</v>
      </c>
      <c r="I29" s="428"/>
      <c r="J29" s="13"/>
      <c r="K29" s="14">
        <f>IF(K27=0,0,(LOOKUP(K27,'TEAM NAMES &amp; EVENTS'!$K$12:$K$27,'TEAM NAMES &amp; EVENTS'!$L$12:$L$27)))</f>
        <v>0</v>
      </c>
      <c r="L29" s="428"/>
      <c r="M29" s="13"/>
      <c r="N29" s="14">
        <f>IF(N27=0,0,(LOOKUP(N27,'TEAM NAMES &amp; EVENTS'!$K$12:$K$27,'TEAM NAMES &amp; EVENTS'!$L$12:$L$27)))</f>
        <v>0</v>
      </c>
      <c r="O29" s="428"/>
      <c r="P29" s="13"/>
      <c r="Q29" s="14">
        <f>IF(Q27=0,0,(LOOKUP(Q27,'TEAM NAMES &amp; EVENTS'!$K$12:$K$27,'TEAM NAMES &amp; EVENTS'!$L$12:$L$27)))</f>
        <v>0</v>
      </c>
      <c r="R29" s="428"/>
      <c r="S29" s="13"/>
      <c r="T29" s="14">
        <f>IF(T27=0,0,(LOOKUP(T27,'TEAM NAMES &amp; EVENTS'!$K$12:$K$27,'TEAM NAMES &amp; EVENTS'!$L$12:$L$27)))</f>
        <v>0</v>
      </c>
      <c r="U29" s="428"/>
      <c r="V29" s="13"/>
      <c r="W29" s="14">
        <f>IF(W27=0,0,(LOOKUP(W27,'TEAM NAMES &amp; EVENTS'!$K$12:$K$27,'TEAM NAMES &amp; EVENTS'!$L$12:$L$27)))</f>
        <v>0</v>
      </c>
      <c r="X29" s="428"/>
      <c r="Y29" s="13"/>
      <c r="Z29" s="14">
        <f>IF(Z27=0,0,(LOOKUP(Z27,'TEAM NAMES &amp; EVENTS'!$K$12:$K$27,'TEAM NAMES &amp; EVENTS'!$L$12:$L$27)))</f>
        <v>0</v>
      </c>
      <c r="AA29" s="428"/>
      <c r="AB29" s="13"/>
      <c r="AC29" s="14">
        <f>IF(AC27=0,0,(LOOKUP(AC27,'TEAM NAMES &amp; EVENTS'!$K$12:$K$27,'TEAM NAMES &amp; EVENTS'!$L$12:$L$27)))</f>
        <v>0</v>
      </c>
      <c r="AD29" s="6"/>
      <c r="AE29" s="434"/>
      <c r="AF29" s="451"/>
      <c r="AG29" s="42"/>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50.25" customHeight="1" thickBot="1">
      <c r="A30" s="3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7"/>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7"/>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7"/>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32"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7"/>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7"/>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7"/>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7"/>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7"/>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sheetData>
  <sheetProtection password="CC28" sheet="1" objects="1" scenarios="1" formatCells="0" selectLockedCells="1"/>
  <mergeCells count="178">
    <mergeCell ref="U4:W4"/>
    <mergeCell ref="Q6:Q7"/>
    <mergeCell ref="AO4:AQ4"/>
    <mergeCell ref="AR4:AT4"/>
    <mergeCell ref="R6:R8"/>
    <mergeCell ref="T6:T7"/>
    <mergeCell ref="U6:U8"/>
    <mergeCell ref="W6:W7"/>
    <mergeCell ref="X4:Z4"/>
    <mergeCell ref="X6:X8"/>
    <mergeCell ref="C6:C8"/>
    <mergeCell ref="C4:D4"/>
    <mergeCell ref="AE4:AF4"/>
    <mergeCell ref="F4:H4"/>
    <mergeCell ref="I4:K4"/>
    <mergeCell ref="L4:N4"/>
    <mergeCell ref="O4:Q4"/>
    <mergeCell ref="R4:T4"/>
    <mergeCell ref="K6:K7"/>
    <mergeCell ref="L6:L8"/>
    <mergeCell ref="N6:N7"/>
    <mergeCell ref="O6:O8"/>
    <mergeCell ref="D6:D8"/>
    <mergeCell ref="F6:F8"/>
    <mergeCell ref="H6:H7"/>
    <mergeCell ref="I6:I8"/>
    <mergeCell ref="I9:I11"/>
    <mergeCell ref="K9:K10"/>
    <mergeCell ref="L9:L11"/>
    <mergeCell ref="N9:N10"/>
    <mergeCell ref="C9:C11"/>
    <mergeCell ref="D9:D11"/>
    <mergeCell ref="F9:F11"/>
    <mergeCell ref="H9:H10"/>
    <mergeCell ref="O9:O11"/>
    <mergeCell ref="Q9:Q10"/>
    <mergeCell ref="R9:R11"/>
    <mergeCell ref="T9:T10"/>
    <mergeCell ref="U9:U11"/>
    <mergeCell ref="W9:W10"/>
    <mergeCell ref="AE9:AE11"/>
    <mergeCell ref="AF9:AF11"/>
    <mergeCell ref="AC9:AC10"/>
    <mergeCell ref="C12:C14"/>
    <mergeCell ref="D12:D14"/>
    <mergeCell ref="F12:F14"/>
    <mergeCell ref="H12:H13"/>
    <mergeCell ref="I12:I14"/>
    <mergeCell ref="K12:K13"/>
    <mergeCell ref="L12:L14"/>
    <mergeCell ref="N12:N13"/>
    <mergeCell ref="O12:O14"/>
    <mergeCell ref="Q12:Q13"/>
    <mergeCell ref="R12:R14"/>
    <mergeCell ref="T12:T13"/>
    <mergeCell ref="U12:U14"/>
    <mergeCell ref="W12:W13"/>
    <mergeCell ref="AE12:AE14"/>
    <mergeCell ref="AF12:AF14"/>
    <mergeCell ref="X12:X14"/>
    <mergeCell ref="Z12:Z13"/>
    <mergeCell ref="AC12:AC13"/>
    <mergeCell ref="AA12:AA14"/>
    <mergeCell ref="C15:C17"/>
    <mergeCell ref="D15:D17"/>
    <mergeCell ref="F15:F17"/>
    <mergeCell ref="H15:H16"/>
    <mergeCell ref="I15:I17"/>
    <mergeCell ref="K15:K16"/>
    <mergeCell ref="L15:L17"/>
    <mergeCell ref="N15:N16"/>
    <mergeCell ref="O15:O17"/>
    <mergeCell ref="Q15:Q16"/>
    <mergeCell ref="R15:R17"/>
    <mergeCell ref="T15:T16"/>
    <mergeCell ref="U15:U17"/>
    <mergeCell ref="W15:W16"/>
    <mergeCell ref="AE15:AE17"/>
    <mergeCell ref="AF15:AF17"/>
    <mergeCell ref="X15:X17"/>
    <mergeCell ref="Z15:Z16"/>
    <mergeCell ref="AC15:AC16"/>
    <mergeCell ref="C18:C20"/>
    <mergeCell ref="D18:D20"/>
    <mergeCell ref="F18:F20"/>
    <mergeCell ref="H18:H19"/>
    <mergeCell ref="I18:I20"/>
    <mergeCell ref="K18:K19"/>
    <mergeCell ref="L18:L20"/>
    <mergeCell ref="N18:N19"/>
    <mergeCell ref="O18:O20"/>
    <mergeCell ref="Q18:Q19"/>
    <mergeCell ref="R18:R20"/>
    <mergeCell ref="T18:T19"/>
    <mergeCell ref="U18:U20"/>
    <mergeCell ref="W18:W19"/>
    <mergeCell ref="AE18:AE20"/>
    <mergeCell ref="AF18:AF20"/>
    <mergeCell ref="X18:X20"/>
    <mergeCell ref="Z18:Z19"/>
    <mergeCell ref="AA18:AA20"/>
    <mergeCell ref="AC18:AC19"/>
    <mergeCell ref="C21:C23"/>
    <mergeCell ref="D21:D23"/>
    <mergeCell ref="F21:F23"/>
    <mergeCell ref="H21:H22"/>
    <mergeCell ref="I21:I23"/>
    <mergeCell ref="K21:K22"/>
    <mergeCell ref="L21:L23"/>
    <mergeCell ref="N21:N22"/>
    <mergeCell ref="O21:O23"/>
    <mergeCell ref="Q21:Q22"/>
    <mergeCell ref="R21:R23"/>
    <mergeCell ref="T21:T22"/>
    <mergeCell ref="U21:U23"/>
    <mergeCell ref="W21:W22"/>
    <mergeCell ref="AE21:AE23"/>
    <mergeCell ref="AF21:AF23"/>
    <mergeCell ref="X21:X23"/>
    <mergeCell ref="Z21:Z22"/>
    <mergeCell ref="AA21:AA23"/>
    <mergeCell ref="AC21:AC22"/>
    <mergeCell ref="C24:C26"/>
    <mergeCell ref="D24:D26"/>
    <mergeCell ref="F24:F26"/>
    <mergeCell ref="H24:H25"/>
    <mergeCell ref="I24:I26"/>
    <mergeCell ref="K24:K25"/>
    <mergeCell ref="L24:L26"/>
    <mergeCell ref="N24:N25"/>
    <mergeCell ref="O24:O26"/>
    <mergeCell ref="Q24:Q25"/>
    <mergeCell ref="R24:R26"/>
    <mergeCell ref="T24:T25"/>
    <mergeCell ref="U24:U26"/>
    <mergeCell ref="W24:W25"/>
    <mergeCell ref="AE24:AE26"/>
    <mergeCell ref="AF24:AF26"/>
    <mergeCell ref="X24:X26"/>
    <mergeCell ref="Z24:Z25"/>
    <mergeCell ref="AA24:AA26"/>
    <mergeCell ref="AC24:AC25"/>
    <mergeCell ref="C27:C29"/>
    <mergeCell ref="D27:D29"/>
    <mergeCell ref="F27:F29"/>
    <mergeCell ref="H27:H28"/>
    <mergeCell ref="I27:I29"/>
    <mergeCell ref="K27:K28"/>
    <mergeCell ref="L27:L29"/>
    <mergeCell ref="N27:N28"/>
    <mergeCell ref="O27:O29"/>
    <mergeCell ref="Q27:Q28"/>
    <mergeCell ref="R27:R29"/>
    <mergeCell ref="AF27:AF29"/>
    <mergeCell ref="T27:T28"/>
    <mergeCell ref="U27:U29"/>
    <mergeCell ref="W27:W28"/>
    <mergeCell ref="AE27:AE29"/>
    <mergeCell ref="AC6:AC7"/>
    <mergeCell ref="BA4:BC4"/>
    <mergeCell ref="BD4:BF4"/>
    <mergeCell ref="X27:X29"/>
    <mergeCell ref="Z27:Z28"/>
    <mergeCell ref="Z6:Z7"/>
    <mergeCell ref="X9:X11"/>
    <mergeCell ref="Z9:Z10"/>
    <mergeCell ref="AA9:AA11"/>
    <mergeCell ref="AA27:AA29"/>
    <mergeCell ref="AC27:AC28"/>
    <mergeCell ref="AA4:AC4"/>
    <mergeCell ref="AA15:AA17"/>
    <mergeCell ref="AU4:AW4"/>
    <mergeCell ref="AX4:AZ4"/>
    <mergeCell ref="AI4:AK4"/>
    <mergeCell ref="AL4:AN4"/>
    <mergeCell ref="AE6:AE8"/>
    <mergeCell ref="AF6:AF8"/>
    <mergeCell ref="AA6:AA8"/>
  </mergeCells>
  <conditionalFormatting sqref="F4:AC4 AI4:BF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9">
    <dataValidation errorStyle="warning" type="decimal" operator="lessThan" allowBlank="1" showErrorMessage="1" errorTitle="Primary Track" error="Times should be below 200 secs" sqref="F6:F29 I6:I29 O6:O29 R6:R29 U6:U29 L6:L29 X6:X29 AA6:AA29">
      <formula1>200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ErrorMessage="1" errorTitle="Primary Soft Javelin" error="Please check this result for errors&#10;&#10;Performances should be below 30m" sqref="AX6:AX29 BA6:BA29 BD6:BD29">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indexed="10"/>
  </sheetPr>
  <dimension ref="A1:AA41"/>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8" width="0"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18"/>
      <c r="I1" s="218"/>
      <c r="J1" s="218"/>
      <c r="K1" s="218"/>
      <c r="L1" s="218"/>
      <c r="M1" s="218"/>
      <c r="N1" s="218"/>
      <c r="O1" s="218"/>
      <c r="P1" s="218"/>
      <c r="Q1" s="218"/>
      <c r="R1" s="218"/>
      <c r="S1" s="218"/>
      <c r="T1" s="218"/>
      <c r="U1" s="218"/>
      <c r="V1" s="218"/>
      <c r="W1" s="218"/>
      <c r="X1" s="218"/>
      <c r="Y1" s="218"/>
    </row>
    <row r="2" spans="8:25" ht="3" customHeight="1">
      <c r="H2" s="218"/>
      <c r="I2" s="218"/>
      <c r="J2" s="203"/>
      <c r="K2" s="204"/>
      <c r="L2" s="204"/>
      <c r="M2" s="204"/>
      <c r="N2" s="204"/>
      <c r="O2" s="204"/>
      <c r="P2" s="204"/>
      <c r="Q2" s="204"/>
      <c r="R2" s="204"/>
      <c r="S2" s="204"/>
      <c r="T2" s="204"/>
      <c r="U2" s="205"/>
      <c r="V2" s="218"/>
      <c r="W2" s="218"/>
      <c r="X2" s="218"/>
      <c r="Y2" s="218"/>
    </row>
    <row r="3" spans="8:25" ht="24">
      <c r="H3" s="218"/>
      <c r="I3" s="218"/>
      <c r="J3" s="206"/>
      <c r="K3" s="111"/>
      <c r="L3" s="454" t="s">
        <v>146</v>
      </c>
      <c r="M3" s="454"/>
      <c r="N3" s="454"/>
      <c r="O3" s="454"/>
      <c r="P3" s="454"/>
      <c r="Q3" s="454"/>
      <c r="R3" s="176"/>
      <c r="S3" s="176"/>
      <c r="T3" s="111"/>
      <c r="U3" s="207"/>
      <c r="V3" s="218"/>
      <c r="W3" s="218"/>
      <c r="X3" s="218"/>
      <c r="Y3" s="218"/>
    </row>
    <row r="4" spans="8:25" ht="10.5" customHeight="1">
      <c r="H4" s="218"/>
      <c r="I4" s="218"/>
      <c r="J4" s="206"/>
      <c r="K4" s="111"/>
      <c r="L4" s="456"/>
      <c r="M4" s="456"/>
      <c r="N4" s="177"/>
      <c r="O4" s="177"/>
      <c r="P4" s="177"/>
      <c r="Q4" s="178"/>
      <c r="R4" s="178"/>
      <c r="S4" s="178"/>
      <c r="T4" s="167"/>
      <c r="U4" s="208"/>
      <c r="V4" s="218"/>
      <c r="W4" s="218"/>
      <c r="X4" s="218"/>
      <c r="Y4" s="218"/>
    </row>
    <row r="5" spans="8:25" ht="15">
      <c r="H5" s="218"/>
      <c r="I5" s="218"/>
      <c r="J5" s="206"/>
      <c r="K5" s="111"/>
      <c r="L5" s="456" t="s">
        <v>128</v>
      </c>
      <c r="M5" s="456"/>
      <c r="N5" s="177"/>
      <c r="O5" s="177"/>
      <c r="P5" s="177"/>
      <c r="Q5" s="178"/>
      <c r="R5" s="178"/>
      <c r="S5" s="178"/>
      <c r="T5" s="167"/>
      <c r="U5" s="208"/>
      <c r="V5" s="218"/>
      <c r="W5" s="218"/>
      <c r="X5" s="218"/>
      <c r="Y5" s="218"/>
    </row>
    <row r="6" spans="8:25" ht="21.75" customHeight="1">
      <c r="H6" s="218"/>
      <c r="I6" s="218"/>
      <c r="J6" s="206"/>
      <c r="K6" s="111"/>
      <c r="L6" s="179" t="s">
        <v>68</v>
      </c>
      <c r="M6" s="458" t="str">
        <f>'TEAM NAMES &amp; EVENTS'!D7</f>
        <v>Eggbuckland Indoor Athletics</v>
      </c>
      <c r="N6" s="458"/>
      <c r="O6" s="458"/>
      <c r="P6" s="458"/>
      <c r="Q6" s="180"/>
      <c r="R6" s="180"/>
      <c r="S6" s="180"/>
      <c r="T6" s="169"/>
      <c r="U6" s="209"/>
      <c r="V6" s="218"/>
      <c r="W6" s="218"/>
      <c r="X6" s="218"/>
      <c r="Y6" s="218"/>
    </row>
    <row r="7" spans="8:25" ht="12.75">
      <c r="H7" s="218"/>
      <c r="I7" s="218"/>
      <c r="J7" s="206"/>
      <c r="K7" s="111"/>
      <c r="L7" s="179" t="s">
        <v>69</v>
      </c>
      <c r="M7" s="457">
        <f>'TEAM NAMES &amp; EVENTS'!D8</f>
        <v>0</v>
      </c>
      <c r="N7" s="457"/>
      <c r="O7" s="457"/>
      <c r="P7" s="457"/>
      <c r="Q7" s="181"/>
      <c r="R7" s="181"/>
      <c r="S7" s="181"/>
      <c r="T7" s="168"/>
      <c r="U7" s="210"/>
      <c r="V7" s="218"/>
      <c r="W7" s="466"/>
      <c r="X7" s="218"/>
      <c r="Y7" s="218"/>
    </row>
    <row r="8" spans="8:25" ht="12.75">
      <c r="H8" s="218"/>
      <c r="I8" s="218"/>
      <c r="J8" s="206"/>
      <c r="K8" s="111"/>
      <c r="L8" s="179" t="s">
        <v>70</v>
      </c>
      <c r="M8" s="458">
        <f>'TEAM NAMES &amp; EVENTS'!D9</f>
        <v>0</v>
      </c>
      <c r="N8" s="458"/>
      <c r="O8" s="458"/>
      <c r="P8" s="458"/>
      <c r="Q8" s="181"/>
      <c r="R8" s="181"/>
      <c r="S8" s="181"/>
      <c r="T8" s="168"/>
      <c r="U8" s="210"/>
      <c r="V8" s="218"/>
      <c r="W8" s="466"/>
      <c r="X8" s="218"/>
      <c r="Y8" s="218"/>
    </row>
    <row r="9" spans="8:25" ht="15" customHeight="1">
      <c r="H9" s="218"/>
      <c r="I9" s="218"/>
      <c r="J9" s="206"/>
      <c r="K9" s="111"/>
      <c r="L9" s="176"/>
      <c r="M9" s="176"/>
      <c r="N9" s="176"/>
      <c r="O9" s="176"/>
      <c r="P9" s="176"/>
      <c r="Q9" s="182"/>
      <c r="R9" s="182"/>
      <c r="S9" s="182"/>
      <c r="T9" s="170"/>
      <c r="U9" s="211"/>
      <c r="V9" s="218"/>
      <c r="W9" s="218"/>
      <c r="X9" s="218"/>
      <c r="Y9" s="218"/>
    </row>
    <row r="10" spans="8:25" ht="15" customHeight="1">
      <c r="H10" s="218"/>
      <c r="I10" s="218"/>
      <c r="J10" s="206"/>
      <c r="K10" s="111"/>
      <c r="L10" s="176"/>
      <c r="M10" s="176"/>
      <c r="N10" s="176"/>
      <c r="O10" s="176"/>
      <c r="P10" s="176"/>
      <c r="Q10" s="182"/>
      <c r="R10" s="182"/>
      <c r="S10" s="182"/>
      <c r="T10" s="170"/>
      <c r="U10" s="211"/>
      <c r="V10" s="218"/>
      <c r="W10" s="218"/>
      <c r="X10" s="218"/>
      <c r="Y10" s="218"/>
    </row>
    <row r="11" spans="8:25" ht="109.5" customHeight="1">
      <c r="H11" s="218"/>
      <c r="I11" s="218"/>
      <c r="J11" s="212"/>
      <c r="K11" s="144"/>
      <c r="L11" s="467" t="s">
        <v>129</v>
      </c>
      <c r="M11" s="467"/>
      <c r="N11" s="467"/>
      <c r="O11" s="467"/>
      <c r="P11" s="467"/>
      <c r="Q11" s="467"/>
      <c r="R11" s="467"/>
      <c r="S11" s="467"/>
      <c r="T11" s="171"/>
      <c r="U11" s="211"/>
      <c r="V11" s="218"/>
      <c r="W11" s="156" t="s">
        <v>134</v>
      </c>
      <c r="X11" s="218"/>
      <c r="Y11" s="218"/>
    </row>
    <row r="12" spans="8:25" ht="109.5" customHeight="1">
      <c r="H12" s="218"/>
      <c r="I12" s="218"/>
      <c r="J12" s="212"/>
      <c r="K12" s="144"/>
      <c r="L12" s="467" t="s">
        <v>131</v>
      </c>
      <c r="M12" s="467"/>
      <c r="N12" s="467"/>
      <c r="O12" s="467"/>
      <c r="P12" s="467"/>
      <c r="Q12" s="467"/>
      <c r="R12" s="467"/>
      <c r="S12" s="467"/>
      <c r="T12" s="171"/>
      <c r="U12" s="211"/>
      <c r="V12" s="218"/>
      <c r="W12" s="156" t="s">
        <v>133</v>
      </c>
      <c r="X12" s="218"/>
      <c r="Y12" s="218"/>
    </row>
    <row r="13" spans="8:25" ht="109.5" customHeight="1">
      <c r="H13" s="218"/>
      <c r="I13" s="218"/>
      <c r="J13" s="212"/>
      <c r="K13" s="144"/>
      <c r="L13" s="467" t="s">
        <v>130</v>
      </c>
      <c r="M13" s="467"/>
      <c r="N13" s="467"/>
      <c r="O13" s="467"/>
      <c r="P13" s="467"/>
      <c r="Q13" s="467"/>
      <c r="R13" s="467"/>
      <c r="S13" s="467"/>
      <c r="T13" s="171"/>
      <c r="U13" s="211"/>
      <c r="V13" s="218"/>
      <c r="W13" s="156" t="s">
        <v>145</v>
      </c>
      <c r="X13" s="218"/>
      <c r="Y13" s="218"/>
    </row>
    <row r="14" spans="8:25" ht="12.75">
      <c r="H14" s="218"/>
      <c r="I14" s="218"/>
      <c r="J14" s="206"/>
      <c r="K14" s="111"/>
      <c r="L14" s="176"/>
      <c r="M14" s="176"/>
      <c r="N14" s="176"/>
      <c r="O14" s="176"/>
      <c r="P14" s="176"/>
      <c r="Q14" s="176"/>
      <c r="R14" s="176"/>
      <c r="S14" s="176"/>
      <c r="T14" s="170"/>
      <c r="U14" s="211"/>
      <c r="V14" s="218"/>
      <c r="W14" s="21"/>
      <c r="X14" s="218"/>
      <c r="Y14" s="218"/>
    </row>
    <row r="15" spans="8:25" ht="15">
      <c r="H15" s="218"/>
      <c r="I15" s="218"/>
      <c r="J15" s="206"/>
      <c r="K15" s="111"/>
      <c r="L15" s="459" t="s">
        <v>126</v>
      </c>
      <c r="M15" s="459"/>
      <c r="N15" s="176"/>
      <c r="O15" s="176"/>
      <c r="P15" s="176"/>
      <c r="Q15" s="176"/>
      <c r="R15" s="176"/>
      <c r="S15" s="176"/>
      <c r="T15" s="170"/>
      <c r="U15" s="211"/>
      <c r="V15" s="218"/>
      <c r="W15" s="21"/>
      <c r="X15" s="218"/>
      <c r="Y15" s="218"/>
    </row>
    <row r="16" spans="8:25" ht="13.5" customHeight="1" thickBot="1">
      <c r="H16" s="218"/>
      <c r="I16" s="218"/>
      <c r="J16" s="206"/>
      <c r="K16" s="111"/>
      <c r="L16" s="176"/>
      <c r="M16" s="176"/>
      <c r="N16" s="176"/>
      <c r="O16" s="176"/>
      <c r="P16" s="463"/>
      <c r="Q16" s="463"/>
      <c r="R16" s="463"/>
      <c r="S16" s="463"/>
      <c r="T16" s="170"/>
      <c r="U16" s="211"/>
      <c r="V16" s="218"/>
      <c r="W16" s="460" t="s">
        <v>135</v>
      </c>
      <c r="X16" s="218"/>
      <c r="Y16" s="218"/>
    </row>
    <row r="17" spans="8:25" ht="12.75">
      <c r="H17" s="218"/>
      <c r="I17" s="218"/>
      <c r="J17" s="206"/>
      <c r="K17" s="111"/>
      <c r="L17" s="190" t="s">
        <v>30</v>
      </c>
      <c r="M17" s="191" t="s">
        <v>13</v>
      </c>
      <c r="N17" s="192" t="s">
        <v>65</v>
      </c>
      <c r="O17" s="183"/>
      <c r="P17" s="463"/>
      <c r="Q17" s="463"/>
      <c r="R17" s="463"/>
      <c r="S17" s="463"/>
      <c r="T17" s="172"/>
      <c r="U17" s="211"/>
      <c r="V17" s="218"/>
      <c r="W17" s="461"/>
      <c r="X17" s="218"/>
      <c r="Y17" s="218"/>
    </row>
    <row r="18" spans="1:25" ht="15" customHeight="1" hidden="1">
      <c r="A18" t="s">
        <v>13</v>
      </c>
      <c r="B18" t="s">
        <v>0</v>
      </c>
      <c r="C18" t="s">
        <v>22</v>
      </c>
      <c r="D18" t="s">
        <v>63</v>
      </c>
      <c r="E18" t="s">
        <v>66</v>
      </c>
      <c r="F18" t="s">
        <v>67</v>
      </c>
      <c r="G18" t="s">
        <v>64</v>
      </c>
      <c r="H18" s="218"/>
      <c r="I18" s="218"/>
      <c r="J18" s="206"/>
      <c r="K18" s="111"/>
      <c r="L18" s="193"/>
      <c r="M18" s="194"/>
      <c r="N18" s="195"/>
      <c r="O18" s="176"/>
      <c r="P18" s="463"/>
      <c r="Q18" s="463"/>
      <c r="R18" s="463"/>
      <c r="S18" s="463"/>
      <c r="T18" s="173"/>
      <c r="U18" s="213"/>
      <c r="V18" s="218"/>
      <c r="W18" s="461"/>
      <c r="X18" s="218"/>
      <c r="Y18" s="218"/>
    </row>
    <row r="19" spans="1:25" ht="24.75" customHeight="1">
      <c r="A19" t="str">
        <f>'TEAM NAMES &amp; EVENTS'!D12</f>
        <v>Austin Farm</v>
      </c>
      <c r="B19">
        <f>'TEAM SCORES'!F27</f>
        <v>32</v>
      </c>
      <c r="C19">
        <f>'TEAM SCORES'!G27</f>
        <v>40</v>
      </c>
      <c r="D19">
        <f>B19+C19</f>
        <v>72</v>
      </c>
      <c r="E19">
        <v>0.01</v>
      </c>
      <c r="F19">
        <f>(D19+E19)</f>
        <v>72.01</v>
      </c>
      <c r="G19">
        <f aca="true" t="shared" si="0" ref="G19:G26">IF(D19=0,0,RANK(D19,$D$19:$D$27))</f>
        <v>4</v>
      </c>
      <c r="H19" s="218"/>
      <c r="I19" s="218"/>
      <c r="J19" s="206"/>
      <c r="K19" s="111"/>
      <c r="L19" s="196">
        <f aca="true" ca="1" t="shared" si="1" ref="L19:L26">OFFSET(G$19,MATCH(LARGE(F$19:F$27,ROW()-ROW(L$19)+1),F$19:F$27,0)-1,0)</f>
        <v>1</v>
      </c>
      <c r="M19" s="197" t="str">
        <f aca="true" ca="1" t="shared" si="2" ref="M19:M26">OFFSET(A$19,MATCH(LARGE(F$19:F$27,ROW()-ROW(M$19)+1),F$19:F$27,0)-1,0)</f>
        <v>Compton</v>
      </c>
      <c r="N19" s="198">
        <f aca="true" ca="1" t="shared" si="3" ref="N19:N26">OFFSET(D$19,MATCH(LARGE(F$19:F$27,ROW()-ROW(N$19)+1),F$19:F$27,0)-1,0)</f>
        <v>116</v>
      </c>
      <c r="O19" s="184"/>
      <c r="P19" s="463"/>
      <c r="Q19" s="463"/>
      <c r="R19" s="463"/>
      <c r="S19" s="463"/>
      <c r="T19" s="173"/>
      <c r="U19" s="213"/>
      <c r="V19" s="218"/>
      <c r="W19" s="462"/>
      <c r="X19" s="218"/>
      <c r="Y19" s="218"/>
    </row>
    <row r="20" spans="1:26" ht="24.75" customHeight="1">
      <c r="A20" t="str">
        <f>'TEAM NAMES &amp; EVENTS'!D13</f>
        <v>Widey Court</v>
      </c>
      <c r="B20">
        <f>'TEAM SCORES'!H27</f>
        <v>54</v>
      </c>
      <c r="C20">
        <f>'TEAM SCORES'!I27</f>
        <v>38</v>
      </c>
      <c r="D20">
        <f aca="true" t="shared" si="4" ref="D20:D26">B20+C20</f>
        <v>92</v>
      </c>
      <c r="E20">
        <v>0.02</v>
      </c>
      <c r="F20">
        <f aca="true" t="shared" si="5" ref="F20:F26">(D20+E20)</f>
        <v>92.02</v>
      </c>
      <c r="G20">
        <f t="shared" si="0"/>
        <v>2</v>
      </c>
      <c r="H20" s="218"/>
      <c r="I20" s="218"/>
      <c r="J20" s="206"/>
      <c r="K20" s="111"/>
      <c r="L20" s="196">
        <f ca="1" t="shared" si="1"/>
        <v>2</v>
      </c>
      <c r="M20" s="197" t="str">
        <f ca="1" t="shared" si="2"/>
        <v>Widey Court</v>
      </c>
      <c r="N20" s="198">
        <f ca="1" t="shared" si="3"/>
        <v>92</v>
      </c>
      <c r="O20" s="184"/>
      <c r="P20" s="463"/>
      <c r="Q20" s="463"/>
      <c r="R20" s="463"/>
      <c r="S20" s="463"/>
      <c r="T20" s="173"/>
      <c r="U20" s="213"/>
      <c r="V20" s="218"/>
      <c r="W20" s="218"/>
      <c r="X20" s="218"/>
      <c r="Y20" s="218"/>
      <c r="Z20" s="218"/>
    </row>
    <row r="21" spans="1:26" ht="24.75" customHeight="1">
      <c r="A21" t="str">
        <f>'TEAM NAMES &amp; EVENTS'!D14</f>
        <v>St Edwards</v>
      </c>
      <c r="B21">
        <f>'TEAM SCORES'!J27</f>
        <v>32</v>
      </c>
      <c r="C21">
        <f>'TEAM SCORES'!K27</f>
        <v>50</v>
      </c>
      <c r="D21">
        <f t="shared" si="4"/>
        <v>82</v>
      </c>
      <c r="E21">
        <v>0.03</v>
      </c>
      <c r="F21">
        <f t="shared" si="5"/>
        <v>82.03</v>
      </c>
      <c r="G21">
        <f t="shared" si="0"/>
        <v>3</v>
      </c>
      <c r="H21" s="218"/>
      <c r="I21" s="218"/>
      <c r="J21" s="206"/>
      <c r="K21" s="111"/>
      <c r="L21" s="196">
        <f ca="1" t="shared" si="1"/>
        <v>3</v>
      </c>
      <c r="M21" s="197" t="str">
        <f ca="1" t="shared" si="2"/>
        <v>St Edwards</v>
      </c>
      <c r="N21" s="198">
        <f ca="1" t="shared" si="3"/>
        <v>82</v>
      </c>
      <c r="O21" s="184"/>
      <c r="P21" s="463"/>
      <c r="Q21" s="463"/>
      <c r="R21" s="463"/>
      <c r="S21" s="463"/>
      <c r="T21" s="173"/>
      <c r="U21" s="213"/>
      <c r="V21" s="218"/>
      <c r="W21" s="218"/>
      <c r="X21" s="218"/>
      <c r="Y21" s="218"/>
      <c r="Z21" s="218"/>
    </row>
    <row r="22" spans="1:26" ht="24.75" customHeight="1">
      <c r="A22" t="str">
        <f>'TEAM NAMES &amp; EVENTS'!D15</f>
        <v>Compton</v>
      </c>
      <c r="B22">
        <f>'TEAM SCORES'!L27</f>
        <v>62</v>
      </c>
      <c r="C22">
        <f>'TEAM SCORES'!M27</f>
        <v>54</v>
      </c>
      <c r="D22">
        <f t="shared" si="4"/>
        <v>116</v>
      </c>
      <c r="E22">
        <v>0.04</v>
      </c>
      <c r="F22">
        <f t="shared" si="5"/>
        <v>116.04</v>
      </c>
      <c r="G22">
        <f t="shared" si="0"/>
        <v>1</v>
      </c>
      <c r="H22" s="218"/>
      <c r="I22" s="218"/>
      <c r="J22" s="206"/>
      <c r="K22" s="111"/>
      <c r="L22" s="196">
        <f ca="1" t="shared" si="1"/>
        <v>4</v>
      </c>
      <c r="M22" s="197" t="str">
        <f ca="1" t="shared" si="2"/>
        <v>Austin Farm</v>
      </c>
      <c r="N22" s="198">
        <f ca="1" t="shared" si="3"/>
        <v>72</v>
      </c>
      <c r="O22" s="184"/>
      <c r="P22" s="463"/>
      <c r="Q22" s="463"/>
      <c r="R22" s="463"/>
      <c r="S22" s="463"/>
      <c r="T22" s="173"/>
      <c r="U22" s="213"/>
      <c r="V22" s="218"/>
      <c r="W22" s="218"/>
      <c r="X22" s="218"/>
      <c r="Y22" s="218"/>
      <c r="Z22" s="218"/>
    </row>
    <row r="23" spans="1:26" ht="24.75" customHeight="1">
      <c r="A23">
        <f>'TEAM NAMES &amp; EVENTS'!D16</f>
        <v>0</v>
      </c>
      <c r="B23">
        <f>'TEAM SCORES'!N27</f>
        <v>0</v>
      </c>
      <c r="C23">
        <f>'TEAM SCORES'!O27</f>
        <v>0</v>
      </c>
      <c r="D23">
        <f t="shared" si="4"/>
        <v>0</v>
      </c>
      <c r="E23">
        <v>0.05</v>
      </c>
      <c r="F23">
        <f t="shared" si="5"/>
        <v>0.05</v>
      </c>
      <c r="G23">
        <f t="shared" si="0"/>
        <v>0</v>
      </c>
      <c r="H23" s="218"/>
      <c r="I23" s="218"/>
      <c r="J23" s="206"/>
      <c r="K23" s="111"/>
      <c r="L23" s="196">
        <f ca="1" t="shared" si="1"/>
        <v>0</v>
      </c>
      <c r="M23" s="197">
        <f ca="1" t="shared" si="2"/>
        <v>0</v>
      </c>
      <c r="N23" s="198">
        <f ca="1" t="shared" si="3"/>
        <v>0</v>
      </c>
      <c r="O23" s="184"/>
      <c r="P23" s="463"/>
      <c r="Q23" s="463"/>
      <c r="R23" s="463"/>
      <c r="S23" s="463"/>
      <c r="T23" s="173"/>
      <c r="U23" s="213"/>
      <c r="V23" s="218"/>
      <c r="W23" s="218"/>
      <c r="X23" s="218"/>
      <c r="Y23" s="218"/>
      <c r="Z23" s="218"/>
    </row>
    <row r="24" spans="1:26" ht="24.75" customHeight="1">
      <c r="A24">
        <f>'TEAM NAMES &amp; EVENTS'!D17</f>
        <v>0</v>
      </c>
      <c r="B24">
        <f>'TEAM SCORES'!P27</f>
        <v>0</v>
      </c>
      <c r="C24">
        <f>'TEAM SCORES'!Q27</f>
        <v>0</v>
      </c>
      <c r="D24">
        <f t="shared" si="4"/>
        <v>0</v>
      </c>
      <c r="E24">
        <v>0.06</v>
      </c>
      <c r="F24">
        <f t="shared" si="5"/>
        <v>0.06</v>
      </c>
      <c r="G24">
        <f t="shared" si="0"/>
        <v>0</v>
      </c>
      <c r="H24" s="218"/>
      <c r="I24" s="218"/>
      <c r="J24" s="206"/>
      <c r="K24" s="111"/>
      <c r="L24" s="196">
        <f ca="1" t="shared" si="1"/>
        <v>0</v>
      </c>
      <c r="M24" s="197">
        <f ca="1" t="shared" si="2"/>
        <v>0</v>
      </c>
      <c r="N24" s="198">
        <f ca="1" t="shared" si="3"/>
        <v>0</v>
      </c>
      <c r="O24" s="184"/>
      <c r="P24" s="463"/>
      <c r="Q24" s="463"/>
      <c r="R24" s="463"/>
      <c r="S24" s="463"/>
      <c r="T24" s="173"/>
      <c r="U24" s="213"/>
      <c r="V24" s="218"/>
      <c r="W24" s="218"/>
      <c r="X24" s="218"/>
      <c r="Y24" s="218"/>
      <c r="Z24" s="218"/>
    </row>
    <row r="25" spans="1:26" ht="24.75" customHeight="1">
      <c r="A25">
        <f>'TEAM NAMES &amp; EVENTS'!D18</f>
        <v>0</v>
      </c>
      <c r="B25">
        <f>'TEAM SCORES'!R27</f>
        <v>0</v>
      </c>
      <c r="C25">
        <f>'TEAM SCORES'!S27</f>
        <v>0</v>
      </c>
      <c r="D25">
        <f t="shared" si="4"/>
        <v>0</v>
      </c>
      <c r="E25">
        <v>0.07</v>
      </c>
      <c r="F25">
        <f t="shared" si="5"/>
        <v>0.07</v>
      </c>
      <c r="G25">
        <f t="shared" si="0"/>
        <v>0</v>
      </c>
      <c r="H25" s="218"/>
      <c r="I25" s="218"/>
      <c r="J25" s="206"/>
      <c r="K25" s="111"/>
      <c r="L25" s="196">
        <f ca="1" t="shared" si="1"/>
        <v>0</v>
      </c>
      <c r="M25" s="197">
        <f ca="1" t="shared" si="2"/>
        <v>0</v>
      </c>
      <c r="N25" s="198">
        <f ca="1" t="shared" si="3"/>
        <v>0</v>
      </c>
      <c r="O25" s="184"/>
      <c r="P25" s="463"/>
      <c r="Q25" s="463"/>
      <c r="R25" s="463"/>
      <c r="S25" s="463"/>
      <c r="T25" s="173"/>
      <c r="U25" s="213"/>
      <c r="V25" s="218"/>
      <c r="W25" s="218"/>
      <c r="X25" s="218"/>
      <c r="Y25" s="218"/>
      <c r="Z25" s="218"/>
    </row>
    <row r="26" spans="1:26" ht="24.75" customHeight="1" thickBot="1">
      <c r="A26">
        <f>'TEAM NAMES &amp; EVENTS'!D19</f>
        <v>0</v>
      </c>
      <c r="B26">
        <f>'TEAM SCORES'!T27</f>
        <v>0</v>
      </c>
      <c r="C26">
        <f>'TEAM SCORES'!U27</f>
        <v>0</v>
      </c>
      <c r="D26">
        <f t="shared" si="4"/>
        <v>0</v>
      </c>
      <c r="E26">
        <v>0.08</v>
      </c>
      <c r="F26">
        <f t="shared" si="5"/>
        <v>0.08</v>
      </c>
      <c r="G26">
        <f t="shared" si="0"/>
        <v>0</v>
      </c>
      <c r="H26" s="218"/>
      <c r="I26" s="218"/>
      <c r="J26" s="206"/>
      <c r="K26" s="111"/>
      <c r="L26" s="199">
        <f ca="1" t="shared" si="1"/>
        <v>0</v>
      </c>
      <c r="M26" s="200">
        <f ca="1" t="shared" si="2"/>
        <v>0</v>
      </c>
      <c r="N26" s="201">
        <f ca="1" t="shared" si="3"/>
        <v>0</v>
      </c>
      <c r="O26" s="184"/>
      <c r="P26" s="463"/>
      <c r="Q26" s="463"/>
      <c r="R26" s="463"/>
      <c r="S26" s="463"/>
      <c r="T26" s="173"/>
      <c r="U26" s="213"/>
      <c r="V26" s="218"/>
      <c r="W26" s="218"/>
      <c r="X26" s="218"/>
      <c r="Y26" s="218"/>
      <c r="Z26" s="218"/>
    </row>
    <row r="27" spans="1:26" ht="24.75" customHeight="1">
      <c r="A27">
        <f>'TEAM NAMES &amp; EVENTS'!D20</f>
        <v>0</v>
      </c>
      <c r="H27" s="218"/>
      <c r="I27" s="218"/>
      <c r="J27" s="206"/>
      <c r="K27" s="111"/>
      <c r="L27" s="185"/>
      <c r="M27" s="186"/>
      <c r="N27" s="185"/>
      <c r="O27" s="184"/>
      <c r="P27" s="185"/>
      <c r="Q27" s="186"/>
      <c r="R27" s="185"/>
      <c r="S27" s="185"/>
      <c r="T27" s="173"/>
      <c r="U27" s="213"/>
      <c r="V27" s="218"/>
      <c r="W27" s="218"/>
      <c r="X27" s="218"/>
      <c r="Y27" s="218"/>
      <c r="Z27" s="218"/>
    </row>
    <row r="28" spans="8:26" ht="15">
      <c r="H28" s="218"/>
      <c r="I28" s="218"/>
      <c r="J28" s="206"/>
      <c r="K28" s="111"/>
      <c r="L28" s="187" t="s">
        <v>136</v>
      </c>
      <c r="M28" s="187"/>
      <c r="N28" s="187"/>
      <c r="O28" s="176"/>
      <c r="P28" s="176"/>
      <c r="Q28" s="176"/>
      <c r="R28" s="176"/>
      <c r="S28" s="176"/>
      <c r="T28" s="170"/>
      <c r="U28" s="211"/>
      <c r="V28" s="218"/>
      <c r="W28" s="218"/>
      <c r="X28" s="218"/>
      <c r="Y28" s="218"/>
      <c r="Z28" s="218"/>
    </row>
    <row r="29" spans="8:26" ht="61.5" customHeight="1">
      <c r="H29" s="218"/>
      <c r="I29" s="218"/>
      <c r="J29" s="206"/>
      <c r="K29" s="111"/>
      <c r="L29" s="455" t="s">
        <v>143</v>
      </c>
      <c r="M29" s="455"/>
      <c r="N29" s="455"/>
      <c r="O29" s="455"/>
      <c r="P29" s="455"/>
      <c r="Q29" s="455"/>
      <c r="R29" s="455"/>
      <c r="S29" s="455"/>
      <c r="T29" s="170"/>
      <c r="U29" s="211"/>
      <c r="V29" s="218"/>
      <c r="W29" s="218"/>
      <c r="X29" s="218"/>
      <c r="Y29" s="218"/>
      <c r="Z29" s="218"/>
    </row>
    <row r="30" spans="8:26" ht="29.25" customHeight="1">
      <c r="H30" s="218"/>
      <c r="I30" s="218"/>
      <c r="J30" s="206"/>
      <c r="K30" s="111"/>
      <c r="L30" s="455" t="s">
        <v>144</v>
      </c>
      <c r="M30" s="455"/>
      <c r="N30" s="455"/>
      <c r="O30" s="455"/>
      <c r="P30" s="455"/>
      <c r="Q30" s="455"/>
      <c r="R30" s="455"/>
      <c r="S30" s="455"/>
      <c r="T30" s="170"/>
      <c r="U30" s="211"/>
      <c r="V30" s="218"/>
      <c r="W30" s="218"/>
      <c r="X30" s="218"/>
      <c r="Y30" s="218"/>
      <c r="Z30" s="218"/>
    </row>
    <row r="31" spans="8:26" ht="42" customHeight="1">
      <c r="H31" s="218"/>
      <c r="I31" s="218"/>
      <c r="J31" s="206"/>
      <c r="K31" s="111"/>
      <c r="L31" s="464" t="s">
        <v>150</v>
      </c>
      <c r="M31" s="464"/>
      <c r="N31" s="464"/>
      <c r="O31" s="464"/>
      <c r="P31" s="464"/>
      <c r="Q31" s="464"/>
      <c r="R31" s="464"/>
      <c r="S31" s="464"/>
      <c r="T31" s="174"/>
      <c r="U31" s="211"/>
      <c r="V31" s="218"/>
      <c r="W31" s="218"/>
      <c r="X31" s="218"/>
      <c r="Y31" s="218"/>
      <c r="Z31" s="218"/>
    </row>
    <row r="32" spans="8:26" ht="24" customHeight="1">
      <c r="H32" s="218"/>
      <c r="I32" s="218"/>
      <c r="J32" s="206"/>
      <c r="K32" s="111"/>
      <c r="L32" s="465" t="s">
        <v>132</v>
      </c>
      <c r="M32" s="465"/>
      <c r="N32" s="465"/>
      <c r="O32" s="465"/>
      <c r="P32" s="465"/>
      <c r="Q32" s="465"/>
      <c r="R32" s="202"/>
      <c r="S32" s="202"/>
      <c r="T32" s="170"/>
      <c r="U32" s="211"/>
      <c r="V32" s="218"/>
      <c r="W32" s="218"/>
      <c r="X32" s="218"/>
      <c r="Y32" s="218"/>
      <c r="Z32" s="218"/>
    </row>
    <row r="33" spans="8:26" ht="20.25" customHeight="1">
      <c r="H33" s="218"/>
      <c r="I33" s="218"/>
      <c r="J33" s="206"/>
      <c r="K33" s="111"/>
      <c r="L33" s="239"/>
      <c r="M33" s="239"/>
      <c r="N33" s="239"/>
      <c r="O33" s="239"/>
      <c r="P33" s="239"/>
      <c r="Q33" s="239"/>
      <c r="R33" s="202"/>
      <c r="S33" s="202"/>
      <c r="T33" s="170"/>
      <c r="U33" s="211"/>
      <c r="V33" s="218"/>
      <c r="W33" s="218"/>
      <c r="X33" s="218"/>
      <c r="Y33" s="218"/>
      <c r="Z33" s="218"/>
    </row>
    <row r="34" spans="8:26" ht="39.75" customHeight="1">
      <c r="H34" s="218"/>
      <c r="I34" s="218"/>
      <c r="J34" s="206"/>
      <c r="K34" s="111"/>
      <c r="L34" s="188"/>
      <c r="M34" s="188"/>
      <c r="N34" s="188"/>
      <c r="O34" s="188"/>
      <c r="P34" s="188"/>
      <c r="Q34" s="189"/>
      <c r="R34" s="202"/>
      <c r="S34" s="202"/>
      <c r="T34" s="170"/>
      <c r="U34" s="211"/>
      <c r="V34" s="218"/>
      <c r="W34" s="218"/>
      <c r="X34" s="218"/>
      <c r="Y34" s="218"/>
      <c r="Z34" s="218"/>
    </row>
    <row r="35" spans="8:26" ht="3.75" customHeight="1" thickBot="1">
      <c r="H35" s="218"/>
      <c r="I35" s="218"/>
      <c r="J35" s="214"/>
      <c r="K35" s="215"/>
      <c r="L35" s="216"/>
      <c r="M35" s="216"/>
      <c r="N35" s="216"/>
      <c r="O35" s="216"/>
      <c r="P35" s="216"/>
      <c r="Q35" s="215"/>
      <c r="R35" s="215"/>
      <c r="S35" s="215"/>
      <c r="T35" s="215"/>
      <c r="U35" s="217"/>
      <c r="V35" s="218"/>
      <c r="W35" s="218"/>
      <c r="X35" s="218"/>
      <c r="Y35" s="218"/>
      <c r="Z35" s="218"/>
    </row>
    <row r="36" spans="8:27" ht="12.75">
      <c r="H36" s="218"/>
      <c r="I36" s="218"/>
      <c r="J36" s="219"/>
      <c r="K36" s="219"/>
      <c r="L36" s="219"/>
      <c r="M36" s="219"/>
      <c r="N36" s="219"/>
      <c r="O36" s="219"/>
      <c r="P36" s="219"/>
      <c r="Q36" s="219"/>
      <c r="R36" s="219"/>
      <c r="S36" s="219"/>
      <c r="T36" s="219"/>
      <c r="U36" s="219"/>
      <c r="V36" s="218"/>
      <c r="W36" s="218"/>
      <c r="X36" s="218"/>
      <c r="Y36" s="218"/>
      <c r="Z36" s="218"/>
      <c r="AA36" s="218"/>
    </row>
    <row r="37" spans="8:27" ht="12.75">
      <c r="H37" s="218"/>
      <c r="I37" s="218"/>
      <c r="J37" s="218"/>
      <c r="K37" s="218"/>
      <c r="L37" s="218"/>
      <c r="M37" s="218"/>
      <c r="N37" s="218"/>
      <c r="O37" s="218"/>
      <c r="P37" s="218"/>
      <c r="Q37" s="218"/>
      <c r="R37" s="218"/>
      <c r="S37" s="218"/>
      <c r="T37" s="218"/>
      <c r="U37" s="218"/>
      <c r="V37" s="218"/>
      <c r="W37" s="218"/>
      <c r="X37" s="218"/>
      <c r="Y37" s="218"/>
      <c r="Z37" s="218"/>
      <c r="AA37" s="218"/>
    </row>
    <row r="38" spans="8:27" ht="12.75">
      <c r="H38" s="218"/>
      <c r="I38" s="218"/>
      <c r="J38" s="218"/>
      <c r="K38" s="218"/>
      <c r="L38" s="218"/>
      <c r="M38" s="218"/>
      <c r="N38" s="218"/>
      <c r="O38" s="218"/>
      <c r="P38" s="218"/>
      <c r="Q38" s="218"/>
      <c r="R38" s="218"/>
      <c r="S38" s="218"/>
      <c r="T38" s="218"/>
      <c r="U38" s="218"/>
      <c r="V38" s="218"/>
      <c r="W38" s="218"/>
      <c r="X38" s="218"/>
      <c r="Y38" s="218"/>
      <c r="Z38" s="218"/>
      <c r="AA38" s="218"/>
    </row>
    <row r="39" spans="8:27" ht="12.75">
      <c r="H39" s="218"/>
      <c r="I39" s="218"/>
      <c r="J39" s="218"/>
      <c r="K39" s="218"/>
      <c r="L39" s="218"/>
      <c r="M39" s="218"/>
      <c r="N39" s="218"/>
      <c r="O39" s="218"/>
      <c r="P39" s="218"/>
      <c r="Q39" s="218"/>
      <c r="R39" s="218"/>
      <c r="S39" s="218"/>
      <c r="T39" s="218"/>
      <c r="U39" s="218"/>
      <c r="V39" s="218"/>
      <c r="W39" s="218"/>
      <c r="X39" s="218"/>
      <c r="Y39" s="218"/>
      <c r="Z39" s="218"/>
      <c r="AA39" s="218"/>
    </row>
    <row r="40" spans="8:27" ht="12.75">
      <c r="H40" s="218"/>
      <c r="I40" s="218"/>
      <c r="J40" s="218"/>
      <c r="K40" s="218"/>
      <c r="L40" s="218"/>
      <c r="M40" s="218"/>
      <c r="N40" s="218"/>
      <c r="O40" s="218"/>
      <c r="P40" s="218"/>
      <c r="Q40" s="218"/>
      <c r="R40" s="218"/>
      <c r="S40" s="218"/>
      <c r="T40" s="218"/>
      <c r="U40" s="218"/>
      <c r="V40" s="218"/>
      <c r="W40" s="218"/>
      <c r="X40" s="218"/>
      <c r="Y40" s="218"/>
      <c r="Z40" s="218"/>
      <c r="AA40" s="218"/>
    </row>
    <row r="41" spans="8:27" ht="12.75">
      <c r="H41" s="218"/>
      <c r="I41" s="218"/>
      <c r="J41" s="218"/>
      <c r="K41" s="218"/>
      <c r="L41" s="218"/>
      <c r="M41" s="218"/>
      <c r="N41" s="218"/>
      <c r="O41" s="218"/>
      <c r="P41" s="218"/>
      <c r="Q41" s="218"/>
      <c r="R41" s="218"/>
      <c r="S41" s="218"/>
      <c r="T41" s="218"/>
      <c r="U41" s="218"/>
      <c r="V41" s="218"/>
      <c r="W41" s="218"/>
      <c r="X41" s="218"/>
      <c r="Y41" s="218"/>
      <c r="Z41" s="218"/>
      <c r="AA41" s="218"/>
    </row>
  </sheetData>
  <sheetProtection password="CC28" sheet="1" objects="1" scenarios="1" selectLockedCells="1"/>
  <mergeCells count="17">
    <mergeCell ref="W16:W19"/>
    <mergeCell ref="P16:S26"/>
    <mergeCell ref="L31:S31"/>
    <mergeCell ref="L32:Q32"/>
    <mergeCell ref="W7:W8"/>
    <mergeCell ref="L11:S11"/>
    <mergeCell ref="L12:S12"/>
    <mergeCell ref="L13:S13"/>
    <mergeCell ref="L3:Q3"/>
    <mergeCell ref="L29:S29"/>
    <mergeCell ref="L30:S30"/>
    <mergeCell ref="L4:M4"/>
    <mergeCell ref="M7:P7"/>
    <mergeCell ref="M8:P8"/>
    <mergeCell ref="M6:P6"/>
    <mergeCell ref="L5:M5"/>
    <mergeCell ref="L15:M15"/>
  </mergeCells>
  <conditionalFormatting sqref="L19:N27 T18:T26">
    <cfRule type="expression" priority="1" dxfId="4" stopIfTrue="1">
      <formula>$N18=0</formula>
    </cfRule>
  </conditionalFormatting>
  <conditionalFormatting sqref="P27:T27 U18:U27">
    <cfRule type="expression" priority="2" dxfId="4" stopIfTrue="1">
      <formula>$R18=0</formula>
    </cfRule>
  </conditionalFormatting>
  <conditionalFormatting sqref="O19:O27">
    <cfRule type="expression" priority="3" dxfId="4" stopIfTrue="1">
      <formula>$N$19=0</formula>
    </cfRule>
  </conditionalFormatting>
  <conditionalFormatting sqref="T11:T13">
    <cfRule type="cellIs" priority="4" dxfId="3" operator="equal" stopIfTrue="1">
      <formula>"Lots of text about the event written locally"</formula>
    </cfRule>
  </conditionalFormatting>
  <conditionalFormatting sqref="L11:S11">
    <cfRule type="cellIs" priority="5" dxfId="20" operator="equal" stopIfTrue="1">
      <formula>"Paragraph 1"</formula>
    </cfRule>
  </conditionalFormatting>
  <conditionalFormatting sqref="L12:S12">
    <cfRule type="cellIs" priority="6" dxfId="20" operator="equal" stopIfTrue="1">
      <formula>"Paragraph 2"</formula>
    </cfRule>
  </conditionalFormatting>
  <conditionalFormatting sqref="L13:S13">
    <cfRule type="cellIs" priority="7" dxfId="20"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A4" sqref="A4:A10"/>
    </sheetView>
  </sheetViews>
  <sheetFormatPr defaultColWidth="9.140625" defaultRowHeight="12.75"/>
  <cols>
    <col min="1" max="3" width="9.7109375" style="118" customWidth="1"/>
    <col min="4" max="4" width="30.7109375" style="118" customWidth="1"/>
    <col min="5" max="10" width="11.7109375" style="118" customWidth="1"/>
    <col min="11" max="16384" width="9.140625" style="118" customWidth="1"/>
  </cols>
  <sheetData>
    <row r="1" spans="1:10" ht="62.25" customHeight="1">
      <c r="A1" s="468" t="s">
        <v>97</v>
      </c>
      <c r="B1" s="468"/>
      <c r="C1" s="469"/>
      <c r="D1" s="469"/>
      <c r="E1" s="469"/>
      <c r="F1" s="469"/>
      <c r="G1" s="469"/>
      <c r="H1" s="469"/>
      <c r="I1" s="469"/>
      <c r="J1" s="469"/>
    </row>
    <row r="2" ht="13.5" thickBot="1"/>
    <row r="3" spans="1:10" s="139" customFormat="1" ht="69.75" customHeight="1" thickBot="1" thickTop="1">
      <c r="A3" s="351" t="s">
        <v>90</v>
      </c>
      <c r="B3" s="352" t="s">
        <v>30</v>
      </c>
      <c r="C3" s="352" t="s">
        <v>91</v>
      </c>
      <c r="D3" s="352" t="s">
        <v>13</v>
      </c>
      <c r="E3" s="352" t="s">
        <v>92</v>
      </c>
      <c r="F3" s="352" t="s">
        <v>93</v>
      </c>
      <c r="G3" s="352" t="s">
        <v>94</v>
      </c>
      <c r="H3" s="352" t="s">
        <v>95</v>
      </c>
      <c r="I3" s="352" t="s">
        <v>96</v>
      </c>
      <c r="J3" s="353" t="s">
        <v>31</v>
      </c>
    </row>
    <row r="4" spans="1:10" ht="21" customHeight="1">
      <c r="A4" s="470"/>
      <c r="B4" s="354">
        <v>1</v>
      </c>
      <c r="C4" s="355"/>
      <c r="D4" s="355"/>
      <c r="E4" s="355"/>
      <c r="F4" s="355"/>
      <c r="G4" s="355"/>
      <c r="H4" s="355"/>
      <c r="I4" s="355"/>
      <c r="J4" s="356"/>
    </row>
    <row r="5" spans="1:10" ht="21" customHeight="1">
      <c r="A5" s="471"/>
      <c r="B5" s="357">
        <v>2</v>
      </c>
      <c r="C5" s="358"/>
      <c r="D5" s="358"/>
      <c r="E5" s="358"/>
      <c r="F5" s="358"/>
      <c r="G5" s="358"/>
      <c r="H5" s="358"/>
      <c r="I5" s="358"/>
      <c r="J5" s="359"/>
    </row>
    <row r="6" spans="1:10" ht="21" customHeight="1">
      <c r="A6" s="471"/>
      <c r="B6" s="357">
        <v>3</v>
      </c>
      <c r="C6" s="358"/>
      <c r="D6" s="358"/>
      <c r="E6" s="358"/>
      <c r="F6" s="358"/>
      <c r="G6" s="358"/>
      <c r="H6" s="358"/>
      <c r="I6" s="358"/>
      <c r="J6" s="359"/>
    </row>
    <row r="7" spans="1:10" ht="21" customHeight="1">
      <c r="A7" s="471"/>
      <c r="B7" s="357">
        <v>4</v>
      </c>
      <c r="C7" s="358"/>
      <c r="D7" s="358"/>
      <c r="E7" s="358"/>
      <c r="F7" s="358"/>
      <c r="G7" s="358"/>
      <c r="H7" s="358"/>
      <c r="I7" s="358"/>
      <c r="J7" s="359"/>
    </row>
    <row r="8" spans="1:10" ht="21" customHeight="1">
      <c r="A8" s="471"/>
      <c r="B8" s="357">
        <v>5</v>
      </c>
      <c r="C8" s="358"/>
      <c r="D8" s="358"/>
      <c r="E8" s="358"/>
      <c r="F8" s="358"/>
      <c r="G8" s="358"/>
      <c r="H8" s="358"/>
      <c r="I8" s="358"/>
      <c r="J8" s="359"/>
    </row>
    <row r="9" spans="1:10" ht="21" customHeight="1">
      <c r="A9" s="471"/>
      <c r="B9" s="357">
        <v>6</v>
      </c>
      <c r="C9" s="358"/>
      <c r="D9" s="358"/>
      <c r="E9" s="358"/>
      <c r="F9" s="358"/>
      <c r="G9" s="358"/>
      <c r="H9" s="358"/>
      <c r="I9" s="358"/>
      <c r="J9" s="359"/>
    </row>
    <row r="10" spans="1:10" ht="21" customHeight="1" thickBot="1">
      <c r="A10" s="472"/>
      <c r="B10" s="360">
        <v>7</v>
      </c>
      <c r="C10" s="361"/>
      <c r="D10" s="361"/>
      <c r="E10" s="361"/>
      <c r="F10" s="361"/>
      <c r="G10" s="361"/>
      <c r="H10" s="361"/>
      <c r="I10" s="361"/>
      <c r="J10" s="362"/>
    </row>
    <row r="11" spans="1:10" ht="14.25" thickBot="1" thickTop="1">
      <c r="A11" s="243"/>
      <c r="B11" s="243"/>
      <c r="C11" s="243"/>
      <c r="D11" s="243"/>
      <c r="E11" s="243"/>
      <c r="F11" s="243"/>
      <c r="G11" s="243"/>
      <c r="H11" s="243"/>
      <c r="I11" s="243"/>
      <c r="J11" s="243"/>
    </row>
    <row r="12" spans="1:10" ht="21" customHeight="1" thickTop="1">
      <c r="A12" s="473"/>
      <c r="B12" s="363">
        <v>1</v>
      </c>
      <c r="C12" s="364"/>
      <c r="D12" s="364"/>
      <c r="E12" s="364"/>
      <c r="F12" s="364"/>
      <c r="G12" s="364"/>
      <c r="H12" s="364"/>
      <c r="I12" s="364"/>
      <c r="J12" s="365"/>
    </row>
    <row r="13" spans="1:10" ht="21" customHeight="1">
      <c r="A13" s="471"/>
      <c r="B13" s="357">
        <v>2</v>
      </c>
      <c r="C13" s="358"/>
      <c r="D13" s="358"/>
      <c r="E13" s="358"/>
      <c r="F13" s="358"/>
      <c r="G13" s="358"/>
      <c r="H13" s="358"/>
      <c r="I13" s="358"/>
      <c r="J13" s="359"/>
    </row>
    <row r="14" spans="1:10" ht="21" customHeight="1">
      <c r="A14" s="471"/>
      <c r="B14" s="357">
        <v>3</v>
      </c>
      <c r="C14" s="358"/>
      <c r="D14" s="358"/>
      <c r="E14" s="358"/>
      <c r="F14" s="358"/>
      <c r="G14" s="358"/>
      <c r="H14" s="358"/>
      <c r="I14" s="358"/>
      <c r="J14" s="359"/>
    </row>
    <row r="15" spans="1:10" ht="21" customHeight="1">
      <c r="A15" s="471"/>
      <c r="B15" s="357">
        <v>4</v>
      </c>
      <c r="C15" s="358"/>
      <c r="D15" s="358"/>
      <c r="E15" s="358"/>
      <c r="F15" s="358"/>
      <c r="G15" s="358"/>
      <c r="H15" s="358"/>
      <c r="I15" s="358"/>
      <c r="J15" s="359"/>
    </row>
    <row r="16" spans="1:10" ht="21" customHeight="1">
      <c r="A16" s="471"/>
      <c r="B16" s="357">
        <v>5</v>
      </c>
      <c r="C16" s="358"/>
      <c r="D16" s="358"/>
      <c r="E16" s="358"/>
      <c r="F16" s="358"/>
      <c r="G16" s="358"/>
      <c r="H16" s="358"/>
      <c r="I16" s="358"/>
      <c r="J16" s="359"/>
    </row>
    <row r="17" spans="1:10" ht="21" customHeight="1">
      <c r="A17" s="471"/>
      <c r="B17" s="357">
        <v>6</v>
      </c>
      <c r="C17" s="358"/>
      <c r="D17" s="358"/>
      <c r="E17" s="358"/>
      <c r="F17" s="358"/>
      <c r="G17" s="358"/>
      <c r="H17" s="358"/>
      <c r="I17" s="358"/>
      <c r="J17" s="359"/>
    </row>
    <row r="18" spans="1:10" ht="21" customHeight="1" thickBot="1">
      <c r="A18" s="472"/>
      <c r="B18" s="360">
        <v>7</v>
      </c>
      <c r="C18" s="361"/>
      <c r="D18" s="361"/>
      <c r="E18" s="361"/>
      <c r="F18" s="361"/>
      <c r="G18" s="361"/>
      <c r="H18" s="361"/>
      <c r="I18" s="361"/>
      <c r="J18" s="362"/>
    </row>
    <row r="19" spans="1:10" ht="60" customHeight="1" thickTop="1">
      <c r="A19" s="243"/>
      <c r="B19" s="243"/>
      <c r="C19" s="243"/>
      <c r="D19" s="243"/>
      <c r="E19" s="243"/>
      <c r="F19" s="243"/>
      <c r="G19" s="243"/>
      <c r="H19" s="243"/>
      <c r="I19" s="243"/>
      <c r="J19" s="243"/>
    </row>
    <row r="20" spans="1:10" ht="62.25" customHeight="1">
      <c r="A20" s="366"/>
      <c r="B20" s="366"/>
      <c r="C20" s="243"/>
      <c r="D20" s="243"/>
      <c r="E20" s="243"/>
      <c r="F20" s="243"/>
      <c r="G20" s="243"/>
      <c r="H20" s="243"/>
      <c r="I20" s="243"/>
      <c r="J20" s="243"/>
    </row>
    <row r="21" spans="1:10" ht="13.5" thickBot="1">
      <c r="A21" s="243"/>
      <c r="B21" s="243"/>
      <c r="C21" s="243"/>
      <c r="D21" s="243"/>
      <c r="E21" s="243"/>
      <c r="F21" s="243"/>
      <c r="G21" s="243"/>
      <c r="H21" s="243"/>
      <c r="I21" s="243"/>
      <c r="J21" s="243"/>
    </row>
    <row r="22" spans="1:10" s="139" customFormat="1" ht="69.75" customHeight="1" thickBot="1" thickTop="1">
      <c r="A22" s="351" t="s">
        <v>90</v>
      </c>
      <c r="B22" s="352" t="s">
        <v>30</v>
      </c>
      <c r="C22" s="352" t="s">
        <v>91</v>
      </c>
      <c r="D22" s="352" t="s">
        <v>13</v>
      </c>
      <c r="E22" s="352" t="s">
        <v>92</v>
      </c>
      <c r="F22" s="352" t="s">
        <v>93</v>
      </c>
      <c r="G22" s="352" t="s">
        <v>94</v>
      </c>
      <c r="H22" s="352" t="s">
        <v>95</v>
      </c>
      <c r="I22" s="352" t="s">
        <v>96</v>
      </c>
      <c r="J22" s="353" t="s">
        <v>31</v>
      </c>
    </row>
    <row r="23" spans="1:10" ht="21" customHeight="1">
      <c r="A23" s="470"/>
      <c r="B23" s="354">
        <v>1</v>
      </c>
      <c r="C23" s="355"/>
      <c r="D23" s="355"/>
      <c r="E23" s="355"/>
      <c r="F23" s="355"/>
      <c r="G23" s="355"/>
      <c r="H23" s="355"/>
      <c r="I23" s="355"/>
      <c r="J23" s="356"/>
    </row>
    <row r="24" spans="1:10" ht="21" customHeight="1">
      <c r="A24" s="471"/>
      <c r="B24" s="357">
        <v>2</v>
      </c>
      <c r="C24" s="358"/>
      <c r="D24" s="358"/>
      <c r="E24" s="358"/>
      <c r="F24" s="358"/>
      <c r="G24" s="358"/>
      <c r="H24" s="358"/>
      <c r="I24" s="358"/>
      <c r="J24" s="359"/>
    </row>
    <row r="25" spans="1:10" ht="21" customHeight="1">
      <c r="A25" s="471"/>
      <c r="B25" s="357">
        <v>3</v>
      </c>
      <c r="C25" s="358"/>
      <c r="D25" s="358"/>
      <c r="E25" s="358"/>
      <c r="F25" s="358"/>
      <c r="G25" s="358"/>
      <c r="H25" s="358"/>
      <c r="I25" s="358"/>
      <c r="J25" s="359"/>
    </row>
    <row r="26" spans="1:10" ht="21" customHeight="1">
      <c r="A26" s="471"/>
      <c r="B26" s="357">
        <v>4</v>
      </c>
      <c r="C26" s="358"/>
      <c r="D26" s="358"/>
      <c r="E26" s="358"/>
      <c r="F26" s="358"/>
      <c r="G26" s="358"/>
      <c r="H26" s="358"/>
      <c r="I26" s="358"/>
      <c r="J26" s="359"/>
    </row>
    <row r="27" spans="1:10" ht="21" customHeight="1">
      <c r="A27" s="471"/>
      <c r="B27" s="357">
        <v>5</v>
      </c>
      <c r="C27" s="358"/>
      <c r="D27" s="358"/>
      <c r="E27" s="358"/>
      <c r="F27" s="358"/>
      <c r="G27" s="358"/>
      <c r="H27" s="358"/>
      <c r="I27" s="358"/>
      <c r="J27" s="359"/>
    </row>
    <row r="28" spans="1:10" ht="21" customHeight="1">
      <c r="A28" s="471"/>
      <c r="B28" s="357">
        <v>6</v>
      </c>
      <c r="C28" s="358"/>
      <c r="D28" s="358"/>
      <c r="E28" s="358"/>
      <c r="F28" s="358"/>
      <c r="G28" s="358"/>
      <c r="H28" s="358"/>
      <c r="I28" s="358"/>
      <c r="J28" s="359"/>
    </row>
    <row r="29" spans="1:10" ht="21" customHeight="1" thickBot="1">
      <c r="A29" s="472"/>
      <c r="B29" s="360">
        <v>7</v>
      </c>
      <c r="C29" s="361"/>
      <c r="D29" s="361"/>
      <c r="E29" s="361"/>
      <c r="F29" s="361"/>
      <c r="G29" s="361"/>
      <c r="H29" s="361"/>
      <c r="I29" s="361"/>
      <c r="J29" s="362"/>
    </row>
    <row r="30" spans="1:10" ht="14.25" thickBot="1" thickTop="1">
      <c r="A30" s="243"/>
      <c r="B30" s="243"/>
      <c r="C30" s="243"/>
      <c r="D30" s="243"/>
      <c r="E30" s="243"/>
      <c r="F30" s="243"/>
      <c r="G30" s="243"/>
      <c r="H30" s="243"/>
      <c r="I30" s="243"/>
      <c r="J30" s="243"/>
    </row>
    <row r="31" spans="1:10" ht="21" customHeight="1" thickTop="1">
      <c r="A31" s="473"/>
      <c r="B31" s="363">
        <v>1</v>
      </c>
      <c r="C31" s="364"/>
      <c r="D31" s="364"/>
      <c r="E31" s="364"/>
      <c r="F31" s="364"/>
      <c r="G31" s="364"/>
      <c r="H31" s="364"/>
      <c r="I31" s="364"/>
      <c r="J31" s="365"/>
    </row>
    <row r="32" spans="1:10" ht="21" customHeight="1">
      <c r="A32" s="471"/>
      <c r="B32" s="357">
        <v>2</v>
      </c>
      <c r="C32" s="358"/>
      <c r="D32" s="358"/>
      <c r="E32" s="358"/>
      <c r="F32" s="358"/>
      <c r="G32" s="358"/>
      <c r="H32" s="358"/>
      <c r="I32" s="358"/>
      <c r="J32" s="359"/>
    </row>
    <row r="33" spans="1:10" ht="21" customHeight="1">
      <c r="A33" s="471"/>
      <c r="B33" s="357">
        <v>3</v>
      </c>
      <c r="C33" s="358"/>
      <c r="D33" s="358"/>
      <c r="E33" s="358"/>
      <c r="F33" s="358"/>
      <c r="G33" s="358"/>
      <c r="H33" s="358"/>
      <c r="I33" s="358"/>
      <c r="J33" s="359"/>
    </row>
    <row r="34" spans="1:10" ht="21" customHeight="1">
      <c r="A34" s="471"/>
      <c r="B34" s="357">
        <v>4</v>
      </c>
      <c r="C34" s="358"/>
      <c r="D34" s="358"/>
      <c r="E34" s="358"/>
      <c r="F34" s="358"/>
      <c r="G34" s="358"/>
      <c r="H34" s="358"/>
      <c r="I34" s="358"/>
      <c r="J34" s="359"/>
    </row>
    <row r="35" spans="1:10" ht="21" customHeight="1">
      <c r="A35" s="471"/>
      <c r="B35" s="357">
        <v>5</v>
      </c>
      <c r="C35" s="358"/>
      <c r="D35" s="358"/>
      <c r="E35" s="358"/>
      <c r="F35" s="358"/>
      <c r="G35" s="358"/>
      <c r="H35" s="358"/>
      <c r="I35" s="358"/>
      <c r="J35" s="359"/>
    </row>
    <row r="36" spans="1:10" ht="21" customHeight="1">
      <c r="A36" s="471"/>
      <c r="B36" s="357">
        <v>6</v>
      </c>
      <c r="C36" s="358"/>
      <c r="D36" s="358"/>
      <c r="E36" s="358"/>
      <c r="F36" s="358"/>
      <c r="G36" s="358"/>
      <c r="H36" s="358"/>
      <c r="I36" s="358"/>
      <c r="J36" s="359"/>
    </row>
    <row r="37" spans="1:10" ht="21" customHeight="1" thickBot="1">
      <c r="A37" s="472"/>
      <c r="B37" s="360">
        <v>7</v>
      </c>
      <c r="C37" s="361"/>
      <c r="D37" s="361"/>
      <c r="E37" s="361"/>
      <c r="F37" s="361"/>
      <c r="G37" s="361"/>
      <c r="H37" s="361"/>
      <c r="I37" s="361"/>
      <c r="J37" s="362"/>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K178"/>
  <sheetViews>
    <sheetView showGridLines="0" showRowColHeaders="0" showZeros="0" view="pageBreakPreview" zoomScale="60" zoomScaleNormal="75" zoomScalePageLayoutView="0" workbookViewId="0" topLeftCell="A1">
      <selection activeCell="P12" sqref="P12"/>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71</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6" t="s">
        <v>12</v>
      </c>
      <c r="C3" s="490" t="s">
        <v>13</v>
      </c>
      <c r="D3" s="488" t="s">
        <v>72</v>
      </c>
      <c r="E3" s="488" t="s">
        <v>73</v>
      </c>
      <c r="F3" s="488"/>
      <c r="G3" s="488"/>
      <c r="H3" s="481" t="s">
        <v>74</v>
      </c>
      <c r="I3" s="481" t="s">
        <v>75</v>
      </c>
      <c r="J3" s="477" t="s">
        <v>30</v>
      </c>
      <c r="K3" s="479" t="s">
        <v>31</v>
      </c>
    </row>
    <row r="4" spans="2:11" ht="30" customHeight="1" thickBot="1">
      <c r="B4" s="487"/>
      <c r="C4" s="491"/>
      <c r="D4" s="489"/>
      <c r="E4" s="137">
        <v>1</v>
      </c>
      <c r="F4" s="138">
        <v>2</v>
      </c>
      <c r="G4" s="138">
        <v>3</v>
      </c>
      <c r="H4" s="482"/>
      <c r="I4" s="482"/>
      <c r="J4" s="478"/>
      <c r="K4" s="480"/>
    </row>
    <row r="5" spans="2:11" ht="30" customHeight="1">
      <c r="B5" s="483" t="str">
        <f>'TEAM NAMES &amp; EVENTS'!$E$12</f>
        <v>RED</v>
      </c>
      <c r="C5" s="474" t="str">
        <f>'TEAM NAMES &amp; EVENTS'!$D$12</f>
        <v>Austin Farm</v>
      </c>
      <c r="D5" s="120" t="s">
        <v>76</v>
      </c>
      <c r="E5" s="121"/>
      <c r="F5" s="122"/>
      <c r="G5" s="122"/>
      <c r="H5" s="121"/>
      <c r="I5" s="121"/>
      <c r="J5" s="123"/>
      <c r="K5" s="124"/>
    </row>
    <row r="6" spans="2:11" ht="30" customHeight="1">
      <c r="B6" s="484"/>
      <c r="C6" s="475"/>
      <c r="D6" s="125" t="s">
        <v>77</v>
      </c>
      <c r="E6" s="126"/>
      <c r="F6" s="127"/>
      <c r="G6" s="127"/>
      <c r="H6" s="126"/>
      <c r="I6" s="128"/>
      <c r="J6" s="129"/>
      <c r="K6" s="124"/>
    </row>
    <row r="7" spans="2:11" ht="30" customHeight="1" thickBot="1">
      <c r="B7" s="485"/>
      <c r="C7" s="476"/>
      <c r="D7" s="130" t="s">
        <v>78</v>
      </c>
      <c r="E7" s="131"/>
      <c r="F7" s="132"/>
      <c r="G7" s="132"/>
      <c r="H7" s="131"/>
      <c r="I7" s="128"/>
      <c r="J7" s="129"/>
      <c r="K7" s="124"/>
    </row>
    <row r="8" spans="2:11" ht="30" customHeight="1">
      <c r="B8" s="483" t="str">
        <f>'TEAM NAMES &amp; EVENTS'!$E$13</f>
        <v>YELLOW</v>
      </c>
      <c r="C8" s="474" t="str">
        <f>'TEAM NAMES &amp; EVENTS'!$D$13</f>
        <v>Widey Court</v>
      </c>
      <c r="D8" s="120" t="s">
        <v>76</v>
      </c>
      <c r="E8" s="121"/>
      <c r="F8" s="122"/>
      <c r="G8" s="122"/>
      <c r="H8" s="121"/>
      <c r="I8" s="121"/>
      <c r="J8" s="123"/>
      <c r="K8" s="133"/>
    </row>
    <row r="9" spans="2:11" ht="30" customHeight="1">
      <c r="B9" s="484"/>
      <c r="C9" s="475"/>
      <c r="D9" s="125" t="s">
        <v>77</v>
      </c>
      <c r="E9" s="126"/>
      <c r="F9" s="127"/>
      <c r="G9" s="127"/>
      <c r="H9" s="126"/>
      <c r="I9" s="128"/>
      <c r="J9" s="129"/>
      <c r="K9" s="124"/>
    </row>
    <row r="10" spans="2:11" ht="30" customHeight="1" thickBot="1">
      <c r="B10" s="485"/>
      <c r="C10" s="476"/>
      <c r="D10" s="130" t="s">
        <v>78</v>
      </c>
      <c r="E10" s="131"/>
      <c r="F10" s="132"/>
      <c r="G10" s="132"/>
      <c r="H10" s="131"/>
      <c r="I10" s="128"/>
      <c r="J10" s="129"/>
      <c r="K10" s="124"/>
    </row>
    <row r="11" spans="2:11" ht="30" customHeight="1">
      <c r="B11" s="483" t="str">
        <f>'TEAM NAMES &amp; EVENTS'!$E$14</f>
        <v>GREEN</v>
      </c>
      <c r="C11" s="474" t="str">
        <f>'TEAM NAMES &amp; EVENTS'!$D$14</f>
        <v>St Edwards</v>
      </c>
      <c r="D11" s="120" t="s">
        <v>76</v>
      </c>
      <c r="E11" s="121"/>
      <c r="F11" s="122"/>
      <c r="G11" s="122"/>
      <c r="H11" s="121"/>
      <c r="I11" s="121"/>
      <c r="J11" s="123"/>
      <c r="K11" s="133"/>
    </row>
    <row r="12" spans="2:11" ht="30" customHeight="1">
      <c r="B12" s="484"/>
      <c r="C12" s="475"/>
      <c r="D12" s="125" t="s">
        <v>77</v>
      </c>
      <c r="E12" s="126"/>
      <c r="F12" s="127"/>
      <c r="G12" s="127"/>
      <c r="H12" s="126"/>
      <c r="I12" s="128"/>
      <c r="J12" s="129"/>
      <c r="K12" s="124"/>
    </row>
    <row r="13" spans="2:11" ht="30" customHeight="1" thickBot="1">
      <c r="B13" s="485"/>
      <c r="C13" s="476"/>
      <c r="D13" s="130" t="s">
        <v>78</v>
      </c>
      <c r="E13" s="131"/>
      <c r="F13" s="132"/>
      <c r="G13" s="132"/>
      <c r="H13" s="131"/>
      <c r="I13" s="128"/>
      <c r="J13" s="129"/>
      <c r="K13" s="124"/>
    </row>
    <row r="14" spans="2:11" ht="30" customHeight="1">
      <c r="B14" s="483" t="str">
        <f>'TEAM NAMES &amp; EVENTS'!$E$15</f>
        <v>BLUE</v>
      </c>
      <c r="C14" s="474" t="str">
        <f>'TEAM NAMES &amp; EVENTS'!$D$15</f>
        <v>Compton</v>
      </c>
      <c r="D14" s="120" t="s">
        <v>76</v>
      </c>
      <c r="E14" s="121"/>
      <c r="F14" s="122"/>
      <c r="G14" s="122"/>
      <c r="H14" s="121"/>
      <c r="I14" s="121"/>
      <c r="J14" s="123"/>
      <c r="K14" s="133"/>
    </row>
    <row r="15" spans="2:11" ht="30" customHeight="1">
      <c r="B15" s="484"/>
      <c r="C15" s="475"/>
      <c r="D15" s="125" t="s">
        <v>77</v>
      </c>
      <c r="E15" s="126"/>
      <c r="F15" s="127"/>
      <c r="G15" s="127"/>
      <c r="H15" s="126"/>
      <c r="I15" s="128"/>
      <c r="J15" s="129"/>
      <c r="K15" s="124"/>
    </row>
    <row r="16" spans="2:11" ht="30" customHeight="1" thickBot="1">
      <c r="B16" s="485"/>
      <c r="C16" s="476"/>
      <c r="D16" s="130" t="s">
        <v>78</v>
      </c>
      <c r="E16" s="131"/>
      <c r="F16" s="132"/>
      <c r="G16" s="132"/>
      <c r="H16" s="131"/>
      <c r="I16" s="128"/>
      <c r="J16" s="129"/>
      <c r="K16" s="124"/>
    </row>
    <row r="17" spans="2:11" ht="30" customHeight="1">
      <c r="B17" s="483">
        <f>'TEAM NAMES &amp; EVENTS'!$E$16</f>
        <v>0</v>
      </c>
      <c r="C17" s="474">
        <f>'TEAM NAMES &amp; EVENTS'!$D$16</f>
        <v>0</v>
      </c>
      <c r="D17" s="120" t="s">
        <v>76</v>
      </c>
      <c r="E17" s="121"/>
      <c r="F17" s="122"/>
      <c r="G17" s="122"/>
      <c r="H17" s="121"/>
      <c r="I17" s="121"/>
      <c r="J17" s="123"/>
      <c r="K17" s="133"/>
    </row>
    <row r="18" spans="2:11" ht="30" customHeight="1">
      <c r="B18" s="484"/>
      <c r="C18" s="475"/>
      <c r="D18" s="125" t="s">
        <v>77</v>
      </c>
      <c r="E18" s="126"/>
      <c r="F18" s="127"/>
      <c r="G18" s="127"/>
      <c r="H18" s="126"/>
      <c r="I18" s="128"/>
      <c r="J18" s="129"/>
      <c r="K18" s="124"/>
    </row>
    <row r="19" spans="2:11" ht="30" customHeight="1" thickBot="1">
      <c r="B19" s="485"/>
      <c r="C19" s="476"/>
      <c r="D19" s="130" t="s">
        <v>78</v>
      </c>
      <c r="E19" s="131"/>
      <c r="F19" s="132"/>
      <c r="G19" s="132"/>
      <c r="H19" s="131"/>
      <c r="I19" s="128"/>
      <c r="J19" s="129"/>
      <c r="K19" s="124"/>
    </row>
    <row r="20" spans="2:11" ht="30" customHeight="1">
      <c r="B20" s="483">
        <f>'TEAM NAMES &amp; EVENTS'!$E$17</f>
        <v>0</v>
      </c>
      <c r="C20" s="474">
        <f>'TEAM NAMES &amp; EVENTS'!$D$17</f>
        <v>0</v>
      </c>
      <c r="D20" s="120" t="s">
        <v>76</v>
      </c>
      <c r="E20" s="121"/>
      <c r="F20" s="122"/>
      <c r="G20" s="122"/>
      <c r="H20" s="121"/>
      <c r="I20" s="121"/>
      <c r="J20" s="123"/>
      <c r="K20" s="133"/>
    </row>
    <row r="21" spans="2:11" ht="30" customHeight="1">
      <c r="B21" s="484"/>
      <c r="C21" s="475"/>
      <c r="D21" s="125" t="s">
        <v>77</v>
      </c>
      <c r="E21" s="126"/>
      <c r="F21" s="127"/>
      <c r="G21" s="127"/>
      <c r="H21" s="126"/>
      <c r="I21" s="128"/>
      <c r="J21" s="129"/>
      <c r="K21" s="124"/>
    </row>
    <row r="22" spans="2:11" ht="30" customHeight="1" thickBot="1">
      <c r="B22" s="485"/>
      <c r="C22" s="476"/>
      <c r="D22" s="130" t="s">
        <v>78</v>
      </c>
      <c r="E22" s="131"/>
      <c r="F22" s="132"/>
      <c r="G22" s="132"/>
      <c r="H22" s="131"/>
      <c r="I22" s="128"/>
      <c r="J22" s="129"/>
      <c r="K22" s="124"/>
    </row>
    <row r="23" spans="2:11" ht="30" customHeight="1">
      <c r="B23" s="483">
        <f>'TEAM NAMES &amp; EVENTS'!$E$18</f>
        <v>0</v>
      </c>
      <c r="C23" s="474">
        <f>'TEAM NAMES &amp; EVENTS'!$D$18</f>
        <v>0</v>
      </c>
      <c r="D23" s="120" t="s">
        <v>76</v>
      </c>
      <c r="E23" s="121"/>
      <c r="F23" s="122"/>
      <c r="G23" s="122"/>
      <c r="H23" s="121"/>
      <c r="I23" s="121"/>
      <c r="J23" s="123"/>
      <c r="K23" s="133"/>
    </row>
    <row r="24" spans="2:11" ht="30" customHeight="1">
      <c r="B24" s="484"/>
      <c r="C24" s="475"/>
      <c r="D24" s="125" t="s">
        <v>77</v>
      </c>
      <c r="E24" s="126"/>
      <c r="F24" s="127"/>
      <c r="G24" s="127"/>
      <c r="H24" s="126"/>
      <c r="I24" s="128"/>
      <c r="J24" s="129"/>
      <c r="K24" s="124"/>
    </row>
    <row r="25" spans="2:11" ht="30" customHeight="1" thickBot="1">
      <c r="B25" s="485"/>
      <c r="C25" s="476"/>
      <c r="D25" s="130" t="s">
        <v>78</v>
      </c>
      <c r="E25" s="131"/>
      <c r="F25" s="132"/>
      <c r="G25" s="132"/>
      <c r="H25" s="131"/>
      <c r="I25" s="128"/>
      <c r="J25" s="129"/>
      <c r="K25" s="124"/>
    </row>
    <row r="26" spans="2:11" ht="30" customHeight="1">
      <c r="B26" s="483">
        <f>'TEAM NAMES &amp; EVENTS'!$E$19</f>
        <v>0</v>
      </c>
      <c r="C26" s="474">
        <f>'TEAM NAMES &amp; EVENTS'!$D$19</f>
        <v>0</v>
      </c>
      <c r="D26" s="120" t="s">
        <v>76</v>
      </c>
      <c r="E26" s="121"/>
      <c r="F26" s="122"/>
      <c r="G26" s="122"/>
      <c r="H26" s="121"/>
      <c r="I26" s="121"/>
      <c r="J26" s="123"/>
      <c r="K26" s="133"/>
    </row>
    <row r="27" spans="2:11" ht="30" customHeight="1">
      <c r="B27" s="484"/>
      <c r="C27" s="475"/>
      <c r="D27" s="125" t="s">
        <v>77</v>
      </c>
      <c r="E27" s="126"/>
      <c r="F27" s="127"/>
      <c r="G27" s="127"/>
      <c r="H27" s="126"/>
      <c r="I27" s="128"/>
      <c r="J27" s="129"/>
      <c r="K27" s="124"/>
    </row>
    <row r="28" spans="2:11" ht="30" customHeight="1" thickBot="1">
      <c r="B28" s="485"/>
      <c r="C28" s="476"/>
      <c r="D28" s="130" t="s">
        <v>78</v>
      </c>
      <c r="E28" s="131"/>
      <c r="F28" s="132"/>
      <c r="G28" s="132"/>
      <c r="H28" s="131"/>
      <c r="I28" s="148"/>
      <c r="J28" s="149"/>
      <c r="K28" s="150"/>
    </row>
    <row r="31" spans="2:11" ht="27">
      <c r="B31" s="116" t="s">
        <v>79</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6" t="s">
        <v>12</v>
      </c>
      <c r="C33" s="490" t="s">
        <v>13</v>
      </c>
      <c r="D33" s="488" t="s">
        <v>72</v>
      </c>
      <c r="E33" s="488" t="s">
        <v>73</v>
      </c>
      <c r="F33" s="488"/>
      <c r="G33" s="488"/>
      <c r="H33" s="481" t="s">
        <v>74</v>
      </c>
      <c r="I33" s="481" t="s">
        <v>75</v>
      </c>
      <c r="J33" s="477" t="s">
        <v>30</v>
      </c>
      <c r="K33" s="479" t="s">
        <v>31</v>
      </c>
    </row>
    <row r="34" spans="2:11" ht="30" customHeight="1" thickBot="1">
      <c r="B34" s="487"/>
      <c r="C34" s="491"/>
      <c r="D34" s="489"/>
      <c r="E34" s="137">
        <v>1</v>
      </c>
      <c r="F34" s="138">
        <v>2</v>
      </c>
      <c r="G34" s="138">
        <v>3</v>
      </c>
      <c r="H34" s="482"/>
      <c r="I34" s="482"/>
      <c r="J34" s="478"/>
      <c r="K34" s="480"/>
    </row>
    <row r="35" spans="2:11" ht="30" customHeight="1">
      <c r="B35" s="483" t="str">
        <f>'TEAM NAMES &amp; EVENTS'!$E$12</f>
        <v>RED</v>
      </c>
      <c r="C35" s="474" t="str">
        <f>'TEAM NAMES &amp; EVENTS'!$D$12</f>
        <v>Austin Farm</v>
      </c>
      <c r="D35" s="120" t="s">
        <v>76</v>
      </c>
      <c r="E35" s="121"/>
      <c r="F35" s="121"/>
      <c r="G35" s="121"/>
      <c r="H35" s="121"/>
      <c r="I35" s="121"/>
      <c r="J35" s="123"/>
      <c r="K35" s="124"/>
    </row>
    <row r="36" spans="2:11" ht="30" customHeight="1">
      <c r="B36" s="484"/>
      <c r="C36" s="475"/>
      <c r="D36" s="125" t="s">
        <v>77</v>
      </c>
      <c r="E36" s="126"/>
      <c r="F36" s="126"/>
      <c r="G36" s="126"/>
      <c r="H36" s="126"/>
      <c r="I36" s="128"/>
      <c r="J36" s="129"/>
      <c r="K36" s="124"/>
    </row>
    <row r="37" spans="2:11" ht="30" customHeight="1" thickBot="1">
      <c r="B37" s="485"/>
      <c r="C37" s="476"/>
      <c r="D37" s="130" t="s">
        <v>78</v>
      </c>
      <c r="E37" s="131"/>
      <c r="F37" s="131"/>
      <c r="G37" s="131"/>
      <c r="H37" s="131"/>
      <c r="I37" s="128"/>
      <c r="J37" s="129"/>
      <c r="K37" s="124"/>
    </row>
    <row r="38" spans="2:11" ht="30" customHeight="1">
      <c r="B38" s="483" t="str">
        <f>'TEAM NAMES &amp; EVENTS'!$E$13</f>
        <v>YELLOW</v>
      </c>
      <c r="C38" s="474" t="str">
        <f>'TEAM NAMES &amp; EVENTS'!$D$13</f>
        <v>Widey Court</v>
      </c>
      <c r="D38" s="120" t="s">
        <v>76</v>
      </c>
      <c r="E38" s="121"/>
      <c r="F38" s="121"/>
      <c r="G38" s="121"/>
      <c r="H38" s="121"/>
      <c r="I38" s="121"/>
      <c r="J38" s="123"/>
      <c r="K38" s="133"/>
    </row>
    <row r="39" spans="2:11" ht="30" customHeight="1">
      <c r="B39" s="484"/>
      <c r="C39" s="475"/>
      <c r="D39" s="125" t="s">
        <v>77</v>
      </c>
      <c r="E39" s="126"/>
      <c r="F39" s="126"/>
      <c r="G39" s="126"/>
      <c r="H39" s="126"/>
      <c r="I39" s="128"/>
      <c r="J39" s="129"/>
      <c r="K39" s="124"/>
    </row>
    <row r="40" spans="2:11" ht="30" customHeight="1" thickBot="1">
      <c r="B40" s="485"/>
      <c r="C40" s="476"/>
      <c r="D40" s="130" t="s">
        <v>78</v>
      </c>
      <c r="E40" s="131"/>
      <c r="F40" s="131"/>
      <c r="G40" s="131"/>
      <c r="H40" s="131"/>
      <c r="I40" s="128"/>
      <c r="J40" s="129"/>
      <c r="K40" s="124"/>
    </row>
    <row r="41" spans="2:11" ht="30" customHeight="1">
      <c r="B41" s="483" t="str">
        <f>'TEAM NAMES &amp; EVENTS'!$E$14</f>
        <v>GREEN</v>
      </c>
      <c r="C41" s="474" t="str">
        <f>'TEAM NAMES &amp; EVENTS'!$D$14</f>
        <v>St Edwards</v>
      </c>
      <c r="D41" s="120" t="s">
        <v>76</v>
      </c>
      <c r="E41" s="121"/>
      <c r="F41" s="121"/>
      <c r="G41" s="121"/>
      <c r="H41" s="121"/>
      <c r="I41" s="121"/>
      <c r="J41" s="123"/>
      <c r="K41" s="133"/>
    </row>
    <row r="42" spans="2:11" ht="30" customHeight="1">
      <c r="B42" s="484"/>
      <c r="C42" s="475"/>
      <c r="D42" s="125" t="s">
        <v>77</v>
      </c>
      <c r="E42" s="126"/>
      <c r="F42" s="126"/>
      <c r="G42" s="126"/>
      <c r="H42" s="126"/>
      <c r="I42" s="128"/>
      <c r="J42" s="129"/>
      <c r="K42" s="124"/>
    </row>
    <row r="43" spans="2:11" ht="30" customHeight="1" thickBot="1">
      <c r="B43" s="485"/>
      <c r="C43" s="476"/>
      <c r="D43" s="130" t="s">
        <v>78</v>
      </c>
      <c r="E43" s="131"/>
      <c r="F43" s="131"/>
      <c r="G43" s="131"/>
      <c r="H43" s="131"/>
      <c r="I43" s="128"/>
      <c r="J43" s="129"/>
      <c r="K43" s="124"/>
    </row>
    <row r="44" spans="2:11" ht="30" customHeight="1">
      <c r="B44" s="483" t="str">
        <f>'TEAM NAMES &amp; EVENTS'!$E$15</f>
        <v>BLUE</v>
      </c>
      <c r="C44" s="474" t="str">
        <f>'TEAM NAMES &amp; EVENTS'!$D$15</f>
        <v>Compton</v>
      </c>
      <c r="D44" s="120" t="s">
        <v>76</v>
      </c>
      <c r="E44" s="121"/>
      <c r="F44" s="121"/>
      <c r="G44" s="121"/>
      <c r="H44" s="121"/>
      <c r="I44" s="121"/>
      <c r="J44" s="123"/>
      <c r="K44" s="133"/>
    </row>
    <row r="45" spans="2:11" ht="30" customHeight="1">
      <c r="B45" s="484"/>
      <c r="C45" s="475"/>
      <c r="D45" s="125" t="s">
        <v>77</v>
      </c>
      <c r="E45" s="126"/>
      <c r="F45" s="126"/>
      <c r="G45" s="126"/>
      <c r="H45" s="126"/>
      <c r="I45" s="128"/>
      <c r="J45" s="129"/>
      <c r="K45" s="124"/>
    </row>
    <row r="46" spans="2:11" ht="30" customHeight="1" thickBot="1">
      <c r="B46" s="485"/>
      <c r="C46" s="476"/>
      <c r="D46" s="130" t="s">
        <v>78</v>
      </c>
      <c r="E46" s="131"/>
      <c r="F46" s="131"/>
      <c r="G46" s="131"/>
      <c r="H46" s="131"/>
      <c r="I46" s="128"/>
      <c r="J46" s="129"/>
      <c r="K46" s="124"/>
    </row>
    <row r="47" spans="2:11" ht="30" customHeight="1">
      <c r="B47" s="483">
        <f>'TEAM NAMES &amp; EVENTS'!$E$16</f>
        <v>0</v>
      </c>
      <c r="C47" s="474">
        <f>'TEAM NAMES &amp; EVENTS'!$D$16</f>
        <v>0</v>
      </c>
      <c r="D47" s="120" t="s">
        <v>76</v>
      </c>
      <c r="E47" s="121"/>
      <c r="F47" s="121"/>
      <c r="G47" s="121"/>
      <c r="H47" s="121"/>
      <c r="I47" s="121"/>
      <c r="J47" s="123"/>
      <c r="K47" s="133"/>
    </row>
    <row r="48" spans="2:11" ht="30" customHeight="1">
      <c r="B48" s="484"/>
      <c r="C48" s="475"/>
      <c r="D48" s="125" t="s">
        <v>77</v>
      </c>
      <c r="E48" s="126"/>
      <c r="F48" s="126"/>
      <c r="G48" s="126"/>
      <c r="H48" s="126"/>
      <c r="I48" s="128"/>
      <c r="J48" s="129"/>
      <c r="K48" s="124"/>
    </row>
    <row r="49" spans="2:11" ht="30" customHeight="1" thickBot="1">
      <c r="B49" s="485"/>
      <c r="C49" s="476"/>
      <c r="D49" s="130" t="s">
        <v>78</v>
      </c>
      <c r="E49" s="131"/>
      <c r="F49" s="131"/>
      <c r="G49" s="131"/>
      <c r="H49" s="131"/>
      <c r="I49" s="128"/>
      <c r="J49" s="129"/>
      <c r="K49" s="124"/>
    </row>
    <row r="50" spans="2:11" ht="30" customHeight="1">
      <c r="B50" s="483">
        <f>'TEAM NAMES &amp; EVENTS'!$E$17</f>
        <v>0</v>
      </c>
      <c r="C50" s="474">
        <f>'TEAM NAMES &amp; EVENTS'!$D$17</f>
        <v>0</v>
      </c>
      <c r="D50" s="120" t="s">
        <v>76</v>
      </c>
      <c r="E50" s="121"/>
      <c r="F50" s="121"/>
      <c r="G50" s="121"/>
      <c r="H50" s="121"/>
      <c r="I50" s="121"/>
      <c r="J50" s="123"/>
      <c r="K50" s="133"/>
    </row>
    <row r="51" spans="2:11" ht="30" customHeight="1">
      <c r="B51" s="484"/>
      <c r="C51" s="475"/>
      <c r="D51" s="125" t="s">
        <v>77</v>
      </c>
      <c r="E51" s="126"/>
      <c r="F51" s="126"/>
      <c r="G51" s="126"/>
      <c r="H51" s="126"/>
      <c r="I51" s="128"/>
      <c r="J51" s="129"/>
      <c r="K51" s="124"/>
    </row>
    <row r="52" spans="2:11" ht="30" customHeight="1" thickBot="1">
      <c r="B52" s="485"/>
      <c r="C52" s="476"/>
      <c r="D52" s="130" t="s">
        <v>78</v>
      </c>
      <c r="E52" s="131"/>
      <c r="F52" s="131"/>
      <c r="G52" s="131"/>
      <c r="H52" s="131"/>
      <c r="I52" s="128"/>
      <c r="J52" s="129"/>
      <c r="K52" s="124"/>
    </row>
    <row r="53" spans="2:11" ht="30" customHeight="1">
      <c r="B53" s="483">
        <f>'TEAM NAMES &amp; EVENTS'!$E$18</f>
        <v>0</v>
      </c>
      <c r="C53" s="474">
        <f>'TEAM NAMES &amp; EVENTS'!$D$18</f>
        <v>0</v>
      </c>
      <c r="D53" s="120" t="s">
        <v>76</v>
      </c>
      <c r="E53" s="121"/>
      <c r="F53" s="121"/>
      <c r="G53" s="121"/>
      <c r="H53" s="121"/>
      <c r="I53" s="121"/>
      <c r="J53" s="123"/>
      <c r="K53" s="133"/>
    </row>
    <row r="54" spans="2:11" ht="30" customHeight="1">
      <c r="B54" s="484"/>
      <c r="C54" s="475"/>
      <c r="D54" s="125" t="s">
        <v>77</v>
      </c>
      <c r="E54" s="126"/>
      <c r="F54" s="126"/>
      <c r="G54" s="126"/>
      <c r="H54" s="126"/>
      <c r="I54" s="128"/>
      <c r="J54" s="129"/>
      <c r="K54" s="124"/>
    </row>
    <row r="55" spans="2:11" ht="30" customHeight="1" thickBot="1">
      <c r="B55" s="485"/>
      <c r="C55" s="476"/>
      <c r="D55" s="130" t="s">
        <v>78</v>
      </c>
      <c r="E55" s="131"/>
      <c r="F55" s="131"/>
      <c r="G55" s="131"/>
      <c r="H55" s="131"/>
      <c r="I55" s="128"/>
      <c r="J55" s="129"/>
      <c r="K55" s="124"/>
    </row>
    <row r="56" spans="2:11" ht="30" customHeight="1">
      <c r="B56" s="483">
        <f>'TEAM NAMES &amp; EVENTS'!$E$19</f>
        <v>0</v>
      </c>
      <c r="C56" s="474">
        <f>'TEAM NAMES &amp; EVENTS'!$D$19</f>
        <v>0</v>
      </c>
      <c r="D56" s="120" t="s">
        <v>76</v>
      </c>
      <c r="E56" s="121"/>
      <c r="F56" s="121"/>
      <c r="G56" s="121"/>
      <c r="H56" s="121"/>
      <c r="I56" s="121"/>
      <c r="J56" s="123"/>
      <c r="K56" s="133"/>
    </row>
    <row r="57" spans="2:11" ht="30" customHeight="1">
      <c r="B57" s="484"/>
      <c r="C57" s="475"/>
      <c r="D57" s="125" t="s">
        <v>77</v>
      </c>
      <c r="E57" s="126"/>
      <c r="F57" s="126"/>
      <c r="G57" s="126"/>
      <c r="H57" s="126"/>
      <c r="I57" s="128"/>
      <c r="J57" s="129"/>
      <c r="K57" s="124"/>
    </row>
    <row r="58" spans="2:11" ht="30" customHeight="1" thickBot="1">
      <c r="B58" s="485"/>
      <c r="C58" s="476"/>
      <c r="D58" s="130" t="s">
        <v>78</v>
      </c>
      <c r="E58" s="131"/>
      <c r="F58" s="131"/>
      <c r="G58" s="131"/>
      <c r="H58" s="131"/>
      <c r="I58" s="148"/>
      <c r="J58" s="149"/>
      <c r="K58" s="150"/>
    </row>
    <row r="59" spans="2:3" ht="15">
      <c r="B59" s="134"/>
      <c r="C59" s="134"/>
    </row>
    <row r="60" spans="2:3" ht="15">
      <c r="B60" s="134"/>
      <c r="C60" s="134"/>
    </row>
    <row r="61" spans="2:11" ht="27">
      <c r="B61" s="116" t="s">
        <v>80</v>
      </c>
      <c r="C61" s="135"/>
      <c r="D61" s="117"/>
      <c r="E61" s="117"/>
      <c r="F61" s="117"/>
      <c r="G61" s="117"/>
      <c r="H61" s="117"/>
      <c r="I61" s="117"/>
      <c r="J61" s="117"/>
      <c r="K61" s="117"/>
    </row>
    <row r="62" spans="2:11" ht="15" thickBot="1">
      <c r="B62" s="136"/>
      <c r="C62" s="136"/>
      <c r="D62" s="119"/>
      <c r="E62" s="119"/>
      <c r="F62" s="119"/>
      <c r="G62" s="119"/>
      <c r="H62" s="119"/>
      <c r="I62" s="119"/>
      <c r="J62" s="119"/>
      <c r="K62" s="119"/>
    </row>
    <row r="63" spans="2:11" ht="30" customHeight="1" thickTop="1">
      <c r="B63" s="486" t="s">
        <v>12</v>
      </c>
      <c r="C63" s="490" t="s">
        <v>13</v>
      </c>
      <c r="D63" s="488" t="s">
        <v>72</v>
      </c>
      <c r="E63" s="488" t="s">
        <v>73</v>
      </c>
      <c r="F63" s="488"/>
      <c r="G63" s="488"/>
      <c r="H63" s="481" t="s">
        <v>74</v>
      </c>
      <c r="I63" s="481" t="s">
        <v>75</v>
      </c>
      <c r="J63" s="477" t="s">
        <v>30</v>
      </c>
      <c r="K63" s="479" t="s">
        <v>31</v>
      </c>
    </row>
    <row r="64" spans="2:11" ht="30" customHeight="1" thickBot="1">
      <c r="B64" s="487"/>
      <c r="C64" s="491"/>
      <c r="D64" s="489"/>
      <c r="E64" s="137">
        <v>1</v>
      </c>
      <c r="F64" s="138">
        <v>2</v>
      </c>
      <c r="G64" s="138">
        <v>3</v>
      </c>
      <c r="H64" s="482"/>
      <c r="I64" s="482"/>
      <c r="J64" s="478"/>
      <c r="K64" s="480"/>
    </row>
    <row r="65" spans="2:11" ht="30" customHeight="1">
      <c r="B65" s="483" t="str">
        <f>'TEAM NAMES &amp; EVENTS'!$E$12</f>
        <v>RED</v>
      </c>
      <c r="C65" s="474" t="str">
        <f>'TEAM NAMES &amp; EVENTS'!$D$12</f>
        <v>Austin Farm</v>
      </c>
      <c r="D65" s="120" t="s">
        <v>76</v>
      </c>
      <c r="E65" s="121"/>
      <c r="F65" s="121"/>
      <c r="G65" s="121"/>
      <c r="H65" s="121"/>
      <c r="I65" s="121"/>
      <c r="J65" s="123"/>
      <c r="K65" s="124"/>
    </row>
    <row r="66" spans="2:11" ht="30" customHeight="1">
      <c r="B66" s="484"/>
      <c r="C66" s="475"/>
      <c r="D66" s="125" t="s">
        <v>77</v>
      </c>
      <c r="E66" s="126"/>
      <c r="F66" s="126"/>
      <c r="G66" s="126"/>
      <c r="H66" s="126"/>
      <c r="I66" s="128"/>
      <c r="J66" s="129"/>
      <c r="K66" s="124"/>
    </row>
    <row r="67" spans="2:11" ht="30" customHeight="1" thickBot="1">
      <c r="B67" s="485"/>
      <c r="C67" s="476"/>
      <c r="D67" s="130" t="s">
        <v>78</v>
      </c>
      <c r="E67" s="131"/>
      <c r="F67" s="131"/>
      <c r="G67" s="131"/>
      <c r="H67" s="131"/>
      <c r="I67" s="128"/>
      <c r="J67" s="129"/>
      <c r="K67" s="124"/>
    </row>
    <row r="68" spans="2:11" ht="30" customHeight="1">
      <c r="B68" s="483" t="str">
        <f>'TEAM NAMES &amp; EVENTS'!$E$13</f>
        <v>YELLOW</v>
      </c>
      <c r="C68" s="474" t="str">
        <f>'TEAM NAMES &amp; EVENTS'!$D$13</f>
        <v>Widey Court</v>
      </c>
      <c r="D68" s="120" t="s">
        <v>76</v>
      </c>
      <c r="E68" s="121"/>
      <c r="F68" s="121"/>
      <c r="G68" s="121"/>
      <c r="H68" s="121"/>
      <c r="I68" s="121"/>
      <c r="J68" s="123"/>
      <c r="K68" s="133"/>
    </row>
    <row r="69" spans="2:11" ht="30" customHeight="1">
      <c r="B69" s="484"/>
      <c r="C69" s="475"/>
      <c r="D69" s="125" t="s">
        <v>77</v>
      </c>
      <c r="E69" s="126"/>
      <c r="F69" s="126"/>
      <c r="G69" s="126"/>
      <c r="H69" s="126"/>
      <c r="I69" s="128"/>
      <c r="J69" s="129"/>
      <c r="K69" s="124"/>
    </row>
    <row r="70" spans="2:11" ht="30" customHeight="1" thickBot="1">
      <c r="B70" s="485"/>
      <c r="C70" s="476"/>
      <c r="D70" s="130" t="s">
        <v>78</v>
      </c>
      <c r="E70" s="131"/>
      <c r="F70" s="131"/>
      <c r="G70" s="131"/>
      <c r="H70" s="131"/>
      <c r="I70" s="128"/>
      <c r="J70" s="129"/>
      <c r="K70" s="124"/>
    </row>
    <row r="71" spans="2:11" ht="30" customHeight="1">
      <c r="B71" s="483" t="str">
        <f>'TEAM NAMES &amp; EVENTS'!$E$14</f>
        <v>GREEN</v>
      </c>
      <c r="C71" s="474" t="str">
        <f>'TEAM NAMES &amp; EVENTS'!$D$14</f>
        <v>St Edwards</v>
      </c>
      <c r="D71" s="120" t="s">
        <v>76</v>
      </c>
      <c r="E71" s="121"/>
      <c r="F71" s="121"/>
      <c r="G71" s="121"/>
      <c r="H71" s="121"/>
      <c r="I71" s="121"/>
      <c r="J71" s="123"/>
      <c r="K71" s="133"/>
    </row>
    <row r="72" spans="2:11" ht="30" customHeight="1">
      <c r="B72" s="484"/>
      <c r="C72" s="475"/>
      <c r="D72" s="125" t="s">
        <v>77</v>
      </c>
      <c r="E72" s="126"/>
      <c r="F72" s="126"/>
      <c r="G72" s="126"/>
      <c r="H72" s="126"/>
      <c r="I72" s="128"/>
      <c r="J72" s="129"/>
      <c r="K72" s="124"/>
    </row>
    <row r="73" spans="2:11" ht="30" customHeight="1" thickBot="1">
      <c r="B73" s="485"/>
      <c r="C73" s="476"/>
      <c r="D73" s="130" t="s">
        <v>78</v>
      </c>
      <c r="E73" s="131"/>
      <c r="F73" s="131"/>
      <c r="G73" s="131"/>
      <c r="H73" s="131"/>
      <c r="I73" s="128"/>
      <c r="J73" s="129"/>
      <c r="K73" s="124"/>
    </row>
    <row r="74" spans="2:11" ht="30" customHeight="1">
      <c r="B74" s="483" t="str">
        <f>'TEAM NAMES &amp; EVENTS'!$E$15</f>
        <v>BLUE</v>
      </c>
      <c r="C74" s="474" t="str">
        <f>'TEAM NAMES &amp; EVENTS'!$D$15</f>
        <v>Compton</v>
      </c>
      <c r="D74" s="120" t="s">
        <v>76</v>
      </c>
      <c r="E74" s="121"/>
      <c r="F74" s="121"/>
      <c r="G74" s="121"/>
      <c r="H74" s="121"/>
      <c r="I74" s="121"/>
      <c r="J74" s="123"/>
      <c r="K74" s="133"/>
    </row>
    <row r="75" spans="2:11" ht="30" customHeight="1">
      <c r="B75" s="484"/>
      <c r="C75" s="475"/>
      <c r="D75" s="125" t="s">
        <v>77</v>
      </c>
      <c r="E75" s="126"/>
      <c r="F75" s="126"/>
      <c r="G75" s="126"/>
      <c r="H75" s="126"/>
      <c r="I75" s="128"/>
      <c r="J75" s="129"/>
      <c r="K75" s="124"/>
    </row>
    <row r="76" spans="2:11" ht="30" customHeight="1" thickBot="1">
      <c r="B76" s="485"/>
      <c r="C76" s="476"/>
      <c r="D76" s="130" t="s">
        <v>78</v>
      </c>
      <c r="E76" s="131"/>
      <c r="F76" s="131"/>
      <c r="G76" s="131"/>
      <c r="H76" s="131"/>
      <c r="I76" s="128"/>
      <c r="J76" s="129"/>
      <c r="K76" s="124"/>
    </row>
    <row r="77" spans="2:11" ht="30" customHeight="1">
      <c r="B77" s="483">
        <f>'TEAM NAMES &amp; EVENTS'!$E$16</f>
        <v>0</v>
      </c>
      <c r="C77" s="474">
        <f>'TEAM NAMES &amp; EVENTS'!$D$16</f>
        <v>0</v>
      </c>
      <c r="D77" s="120" t="s">
        <v>76</v>
      </c>
      <c r="E77" s="121"/>
      <c r="F77" s="121"/>
      <c r="G77" s="121"/>
      <c r="H77" s="121"/>
      <c r="I77" s="121"/>
      <c r="J77" s="123"/>
      <c r="K77" s="133"/>
    </row>
    <row r="78" spans="2:11" ht="30" customHeight="1">
      <c r="B78" s="484"/>
      <c r="C78" s="475"/>
      <c r="D78" s="125" t="s">
        <v>77</v>
      </c>
      <c r="E78" s="126"/>
      <c r="F78" s="126"/>
      <c r="G78" s="126"/>
      <c r="H78" s="126"/>
      <c r="I78" s="128"/>
      <c r="J78" s="129"/>
      <c r="K78" s="124"/>
    </row>
    <row r="79" spans="2:11" ht="30" customHeight="1" thickBot="1">
      <c r="B79" s="485"/>
      <c r="C79" s="476"/>
      <c r="D79" s="130" t="s">
        <v>78</v>
      </c>
      <c r="E79" s="131"/>
      <c r="F79" s="131"/>
      <c r="G79" s="131"/>
      <c r="H79" s="131"/>
      <c r="I79" s="128"/>
      <c r="J79" s="129"/>
      <c r="K79" s="124"/>
    </row>
    <row r="80" spans="2:11" ht="30" customHeight="1">
      <c r="B80" s="483">
        <f>'TEAM NAMES &amp; EVENTS'!$E$17</f>
        <v>0</v>
      </c>
      <c r="C80" s="474">
        <f>'TEAM NAMES &amp; EVENTS'!$D$17</f>
        <v>0</v>
      </c>
      <c r="D80" s="120" t="s">
        <v>76</v>
      </c>
      <c r="E80" s="121"/>
      <c r="F80" s="121"/>
      <c r="G80" s="121"/>
      <c r="H80" s="121"/>
      <c r="I80" s="121"/>
      <c r="J80" s="123"/>
      <c r="K80" s="133"/>
    </row>
    <row r="81" spans="2:11" ht="30" customHeight="1">
      <c r="B81" s="484"/>
      <c r="C81" s="475"/>
      <c r="D81" s="125" t="s">
        <v>77</v>
      </c>
      <c r="E81" s="126"/>
      <c r="F81" s="126"/>
      <c r="G81" s="126"/>
      <c r="H81" s="126"/>
      <c r="I81" s="128"/>
      <c r="J81" s="129"/>
      <c r="K81" s="124"/>
    </row>
    <row r="82" spans="2:11" ht="30" customHeight="1" thickBot="1">
      <c r="B82" s="485"/>
      <c r="C82" s="476"/>
      <c r="D82" s="130" t="s">
        <v>78</v>
      </c>
      <c r="E82" s="131"/>
      <c r="F82" s="131"/>
      <c r="G82" s="131"/>
      <c r="H82" s="131"/>
      <c r="I82" s="128"/>
      <c r="J82" s="129"/>
      <c r="K82" s="124"/>
    </row>
    <row r="83" spans="2:11" ht="30" customHeight="1">
      <c r="B83" s="483">
        <f>'TEAM NAMES &amp; EVENTS'!$E$18</f>
        <v>0</v>
      </c>
      <c r="C83" s="474">
        <f>'TEAM NAMES &amp; EVENTS'!$D$18</f>
        <v>0</v>
      </c>
      <c r="D83" s="120" t="s">
        <v>76</v>
      </c>
      <c r="E83" s="121"/>
      <c r="F83" s="121"/>
      <c r="G83" s="121"/>
      <c r="H83" s="121"/>
      <c r="I83" s="121"/>
      <c r="J83" s="123"/>
      <c r="K83" s="133"/>
    </row>
    <row r="84" spans="2:11" ht="30" customHeight="1">
      <c r="B84" s="484"/>
      <c r="C84" s="475"/>
      <c r="D84" s="125" t="s">
        <v>77</v>
      </c>
      <c r="E84" s="126"/>
      <c r="F84" s="126"/>
      <c r="G84" s="126"/>
      <c r="H84" s="126"/>
      <c r="I84" s="128"/>
      <c r="J84" s="129"/>
      <c r="K84" s="124"/>
    </row>
    <row r="85" spans="2:11" ht="30" customHeight="1" thickBot="1">
      <c r="B85" s="485"/>
      <c r="C85" s="476"/>
      <c r="D85" s="130" t="s">
        <v>78</v>
      </c>
      <c r="E85" s="131"/>
      <c r="F85" s="131"/>
      <c r="G85" s="131"/>
      <c r="H85" s="131"/>
      <c r="I85" s="128"/>
      <c r="J85" s="129"/>
      <c r="K85" s="124"/>
    </row>
    <row r="86" spans="2:11" ht="30" customHeight="1">
      <c r="B86" s="483">
        <f>'TEAM NAMES &amp; EVENTS'!$E$19</f>
        <v>0</v>
      </c>
      <c r="C86" s="474">
        <f>'TEAM NAMES &amp; EVENTS'!$D$19</f>
        <v>0</v>
      </c>
      <c r="D86" s="120" t="s">
        <v>76</v>
      </c>
      <c r="E86" s="121"/>
      <c r="F86" s="121"/>
      <c r="G86" s="121"/>
      <c r="H86" s="121"/>
      <c r="I86" s="121"/>
      <c r="J86" s="123"/>
      <c r="K86" s="133"/>
    </row>
    <row r="87" spans="2:11" ht="30" customHeight="1">
      <c r="B87" s="484"/>
      <c r="C87" s="475"/>
      <c r="D87" s="125" t="s">
        <v>77</v>
      </c>
      <c r="E87" s="126"/>
      <c r="F87" s="126"/>
      <c r="G87" s="126"/>
      <c r="H87" s="126"/>
      <c r="I87" s="128"/>
      <c r="J87" s="129"/>
      <c r="K87" s="124"/>
    </row>
    <row r="88" spans="2:11" ht="30" customHeight="1" thickBot="1">
      <c r="B88" s="485"/>
      <c r="C88" s="476"/>
      <c r="D88" s="130" t="s">
        <v>78</v>
      </c>
      <c r="E88" s="131"/>
      <c r="F88" s="131"/>
      <c r="G88" s="131"/>
      <c r="H88" s="131"/>
      <c r="I88" s="148"/>
      <c r="J88" s="149"/>
      <c r="K88" s="150"/>
    </row>
    <row r="91" spans="2:11" ht="27">
      <c r="B91" s="116" t="s">
        <v>81</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6" t="s">
        <v>12</v>
      </c>
      <c r="C93" s="490" t="s">
        <v>13</v>
      </c>
      <c r="D93" s="488" t="s">
        <v>72</v>
      </c>
      <c r="E93" s="488" t="s">
        <v>73</v>
      </c>
      <c r="F93" s="488"/>
      <c r="G93" s="488"/>
      <c r="H93" s="481" t="s">
        <v>74</v>
      </c>
      <c r="I93" s="481" t="s">
        <v>75</v>
      </c>
      <c r="J93" s="477" t="s">
        <v>30</v>
      </c>
      <c r="K93" s="479" t="s">
        <v>31</v>
      </c>
    </row>
    <row r="94" spans="2:11" ht="30" customHeight="1" thickBot="1">
      <c r="B94" s="487"/>
      <c r="C94" s="491"/>
      <c r="D94" s="489"/>
      <c r="E94" s="137">
        <v>1</v>
      </c>
      <c r="F94" s="138">
        <v>2</v>
      </c>
      <c r="G94" s="138">
        <v>3</v>
      </c>
      <c r="H94" s="482"/>
      <c r="I94" s="482"/>
      <c r="J94" s="478"/>
      <c r="K94" s="480"/>
    </row>
    <row r="95" spans="2:11" ht="30" customHeight="1">
      <c r="B95" s="483" t="str">
        <f>'TEAM NAMES &amp; EVENTS'!$E$12</f>
        <v>RED</v>
      </c>
      <c r="C95" s="474" t="str">
        <f>'TEAM NAMES &amp; EVENTS'!$D$12</f>
        <v>Austin Farm</v>
      </c>
      <c r="D95" s="120" t="s">
        <v>76</v>
      </c>
      <c r="E95" s="121"/>
      <c r="F95" s="121"/>
      <c r="G95" s="121"/>
      <c r="H95" s="121"/>
      <c r="I95" s="121"/>
      <c r="J95" s="123"/>
      <c r="K95" s="124"/>
    </row>
    <row r="96" spans="2:11" ht="30" customHeight="1">
      <c r="B96" s="484"/>
      <c r="C96" s="475"/>
      <c r="D96" s="125" t="s">
        <v>77</v>
      </c>
      <c r="E96" s="126"/>
      <c r="F96" s="126"/>
      <c r="G96" s="126"/>
      <c r="H96" s="126"/>
      <c r="I96" s="128"/>
      <c r="J96" s="129"/>
      <c r="K96" s="124"/>
    </row>
    <row r="97" spans="2:11" ht="30" customHeight="1" thickBot="1">
      <c r="B97" s="485"/>
      <c r="C97" s="476"/>
      <c r="D97" s="130" t="s">
        <v>78</v>
      </c>
      <c r="E97" s="131"/>
      <c r="F97" s="131"/>
      <c r="G97" s="131"/>
      <c r="H97" s="131"/>
      <c r="I97" s="128"/>
      <c r="J97" s="129"/>
      <c r="K97" s="124"/>
    </row>
    <row r="98" spans="2:11" ht="30" customHeight="1">
      <c r="B98" s="483" t="str">
        <f>'TEAM NAMES &amp; EVENTS'!$E$13</f>
        <v>YELLOW</v>
      </c>
      <c r="C98" s="474" t="str">
        <f>'TEAM NAMES &amp; EVENTS'!$D$13</f>
        <v>Widey Court</v>
      </c>
      <c r="D98" s="120" t="s">
        <v>76</v>
      </c>
      <c r="E98" s="121"/>
      <c r="F98" s="121"/>
      <c r="G98" s="121"/>
      <c r="H98" s="121"/>
      <c r="I98" s="121"/>
      <c r="J98" s="123"/>
      <c r="K98" s="133"/>
    </row>
    <row r="99" spans="2:11" ht="30" customHeight="1">
      <c r="B99" s="484"/>
      <c r="C99" s="475"/>
      <c r="D99" s="125" t="s">
        <v>77</v>
      </c>
      <c r="E99" s="126"/>
      <c r="F99" s="126"/>
      <c r="G99" s="126"/>
      <c r="H99" s="126"/>
      <c r="I99" s="128"/>
      <c r="J99" s="129"/>
      <c r="K99" s="124"/>
    </row>
    <row r="100" spans="2:11" ht="30" customHeight="1" thickBot="1">
      <c r="B100" s="485"/>
      <c r="C100" s="476"/>
      <c r="D100" s="130" t="s">
        <v>78</v>
      </c>
      <c r="E100" s="131"/>
      <c r="F100" s="131"/>
      <c r="G100" s="131"/>
      <c r="H100" s="131"/>
      <c r="I100" s="128"/>
      <c r="J100" s="129"/>
      <c r="K100" s="124"/>
    </row>
    <row r="101" spans="2:11" ht="30" customHeight="1">
      <c r="B101" s="483" t="str">
        <f>'TEAM NAMES &amp; EVENTS'!$E$14</f>
        <v>GREEN</v>
      </c>
      <c r="C101" s="474" t="str">
        <f>'TEAM NAMES &amp; EVENTS'!$D$14</f>
        <v>St Edwards</v>
      </c>
      <c r="D101" s="120" t="s">
        <v>76</v>
      </c>
      <c r="E101" s="121"/>
      <c r="F101" s="121"/>
      <c r="G101" s="121"/>
      <c r="H101" s="121"/>
      <c r="I101" s="121"/>
      <c r="J101" s="123"/>
      <c r="K101" s="133"/>
    </row>
    <row r="102" spans="2:11" ht="30" customHeight="1">
      <c r="B102" s="484"/>
      <c r="C102" s="475"/>
      <c r="D102" s="125" t="s">
        <v>77</v>
      </c>
      <c r="E102" s="126"/>
      <c r="F102" s="126"/>
      <c r="G102" s="126"/>
      <c r="H102" s="126"/>
      <c r="I102" s="128"/>
      <c r="J102" s="129"/>
      <c r="K102" s="124"/>
    </row>
    <row r="103" spans="2:11" ht="30" customHeight="1" thickBot="1">
      <c r="B103" s="485"/>
      <c r="C103" s="476"/>
      <c r="D103" s="130" t="s">
        <v>78</v>
      </c>
      <c r="E103" s="131"/>
      <c r="F103" s="131"/>
      <c r="G103" s="131"/>
      <c r="H103" s="131"/>
      <c r="I103" s="128"/>
      <c r="J103" s="129"/>
      <c r="K103" s="124"/>
    </row>
    <row r="104" spans="2:11" ht="30" customHeight="1">
      <c r="B104" s="483" t="str">
        <f>'TEAM NAMES &amp; EVENTS'!$E$15</f>
        <v>BLUE</v>
      </c>
      <c r="C104" s="474" t="str">
        <f>'TEAM NAMES &amp; EVENTS'!$D$15</f>
        <v>Compton</v>
      </c>
      <c r="D104" s="120" t="s">
        <v>76</v>
      </c>
      <c r="E104" s="121"/>
      <c r="F104" s="121"/>
      <c r="G104" s="121"/>
      <c r="H104" s="121"/>
      <c r="I104" s="121"/>
      <c r="J104" s="123"/>
      <c r="K104" s="133"/>
    </row>
    <row r="105" spans="2:11" ht="30" customHeight="1">
      <c r="B105" s="484"/>
      <c r="C105" s="475"/>
      <c r="D105" s="125" t="s">
        <v>77</v>
      </c>
      <c r="E105" s="126"/>
      <c r="F105" s="126"/>
      <c r="G105" s="126"/>
      <c r="H105" s="126"/>
      <c r="I105" s="128"/>
      <c r="J105" s="129"/>
      <c r="K105" s="124"/>
    </row>
    <row r="106" spans="2:11" ht="30" customHeight="1" thickBot="1">
      <c r="B106" s="485"/>
      <c r="C106" s="476"/>
      <c r="D106" s="130" t="s">
        <v>78</v>
      </c>
      <c r="E106" s="131"/>
      <c r="F106" s="131"/>
      <c r="G106" s="131"/>
      <c r="H106" s="131"/>
      <c r="I106" s="128"/>
      <c r="J106" s="129"/>
      <c r="K106" s="124"/>
    </row>
    <row r="107" spans="2:11" ht="30" customHeight="1">
      <c r="B107" s="483">
        <f>'TEAM NAMES &amp; EVENTS'!$E$16</f>
        <v>0</v>
      </c>
      <c r="C107" s="474">
        <f>'TEAM NAMES &amp; EVENTS'!$D$16</f>
        <v>0</v>
      </c>
      <c r="D107" s="120" t="s">
        <v>76</v>
      </c>
      <c r="E107" s="121"/>
      <c r="F107" s="121"/>
      <c r="G107" s="121"/>
      <c r="H107" s="121"/>
      <c r="I107" s="121"/>
      <c r="J107" s="123"/>
      <c r="K107" s="133"/>
    </row>
    <row r="108" spans="2:11" ht="30" customHeight="1">
      <c r="B108" s="484"/>
      <c r="C108" s="475"/>
      <c r="D108" s="125" t="s">
        <v>77</v>
      </c>
      <c r="E108" s="126"/>
      <c r="F108" s="126"/>
      <c r="G108" s="126"/>
      <c r="H108" s="126"/>
      <c r="I108" s="128"/>
      <c r="J108" s="129"/>
      <c r="K108" s="124"/>
    </row>
    <row r="109" spans="2:11" ht="30" customHeight="1" thickBot="1">
      <c r="B109" s="485"/>
      <c r="C109" s="476"/>
      <c r="D109" s="130" t="s">
        <v>78</v>
      </c>
      <c r="E109" s="131"/>
      <c r="F109" s="131"/>
      <c r="G109" s="131"/>
      <c r="H109" s="131"/>
      <c r="I109" s="128"/>
      <c r="J109" s="129"/>
      <c r="K109" s="124"/>
    </row>
    <row r="110" spans="2:11" ht="30" customHeight="1">
      <c r="B110" s="483">
        <f>'TEAM NAMES &amp; EVENTS'!$E$17</f>
        <v>0</v>
      </c>
      <c r="C110" s="474">
        <f>'TEAM NAMES &amp; EVENTS'!$D$17</f>
        <v>0</v>
      </c>
      <c r="D110" s="120" t="s">
        <v>76</v>
      </c>
      <c r="E110" s="121"/>
      <c r="F110" s="121"/>
      <c r="G110" s="121"/>
      <c r="H110" s="121"/>
      <c r="I110" s="121"/>
      <c r="J110" s="123"/>
      <c r="K110" s="133"/>
    </row>
    <row r="111" spans="2:11" ht="30" customHeight="1">
      <c r="B111" s="484"/>
      <c r="C111" s="475"/>
      <c r="D111" s="125" t="s">
        <v>77</v>
      </c>
      <c r="E111" s="126"/>
      <c r="F111" s="126"/>
      <c r="G111" s="126"/>
      <c r="H111" s="126"/>
      <c r="I111" s="128"/>
      <c r="J111" s="129"/>
      <c r="K111" s="124"/>
    </row>
    <row r="112" spans="2:11" ht="30" customHeight="1" thickBot="1">
      <c r="B112" s="485"/>
      <c r="C112" s="476"/>
      <c r="D112" s="130" t="s">
        <v>78</v>
      </c>
      <c r="E112" s="131"/>
      <c r="F112" s="131"/>
      <c r="G112" s="131"/>
      <c r="H112" s="131"/>
      <c r="I112" s="128"/>
      <c r="J112" s="129"/>
      <c r="K112" s="124"/>
    </row>
    <row r="113" spans="2:11" ht="30" customHeight="1">
      <c r="B113" s="483">
        <f>'TEAM NAMES &amp; EVENTS'!$E$18</f>
        <v>0</v>
      </c>
      <c r="C113" s="474">
        <f>'TEAM NAMES &amp; EVENTS'!$D$18</f>
        <v>0</v>
      </c>
      <c r="D113" s="120" t="s">
        <v>76</v>
      </c>
      <c r="E113" s="121"/>
      <c r="F113" s="121"/>
      <c r="G113" s="121"/>
      <c r="H113" s="121"/>
      <c r="I113" s="121"/>
      <c r="J113" s="123"/>
      <c r="K113" s="133"/>
    </row>
    <row r="114" spans="2:11" ht="30" customHeight="1">
      <c r="B114" s="484"/>
      <c r="C114" s="475"/>
      <c r="D114" s="125" t="s">
        <v>77</v>
      </c>
      <c r="E114" s="126"/>
      <c r="F114" s="126"/>
      <c r="G114" s="126"/>
      <c r="H114" s="126"/>
      <c r="I114" s="128"/>
      <c r="J114" s="129"/>
      <c r="K114" s="124"/>
    </row>
    <row r="115" spans="2:11" ht="30" customHeight="1" thickBot="1">
      <c r="B115" s="485"/>
      <c r="C115" s="476"/>
      <c r="D115" s="130" t="s">
        <v>78</v>
      </c>
      <c r="E115" s="131"/>
      <c r="F115" s="131"/>
      <c r="G115" s="131"/>
      <c r="H115" s="131"/>
      <c r="I115" s="128"/>
      <c r="J115" s="129"/>
      <c r="K115" s="124"/>
    </row>
    <row r="116" spans="2:11" ht="30" customHeight="1">
      <c r="B116" s="483">
        <f>'TEAM NAMES &amp; EVENTS'!$E$19</f>
        <v>0</v>
      </c>
      <c r="C116" s="474">
        <f>'TEAM NAMES &amp; EVENTS'!$D$19</f>
        <v>0</v>
      </c>
      <c r="D116" s="120" t="s">
        <v>76</v>
      </c>
      <c r="E116" s="121"/>
      <c r="F116" s="121"/>
      <c r="G116" s="121"/>
      <c r="H116" s="121"/>
      <c r="I116" s="121"/>
      <c r="J116" s="123"/>
      <c r="K116" s="133"/>
    </row>
    <row r="117" spans="2:11" ht="30" customHeight="1">
      <c r="B117" s="484"/>
      <c r="C117" s="475"/>
      <c r="D117" s="125" t="s">
        <v>77</v>
      </c>
      <c r="E117" s="126"/>
      <c r="F117" s="126"/>
      <c r="G117" s="126"/>
      <c r="H117" s="126"/>
      <c r="I117" s="128"/>
      <c r="J117" s="129"/>
      <c r="K117" s="124"/>
    </row>
    <row r="118" spans="2:11" ht="30" customHeight="1" thickBot="1">
      <c r="B118" s="485"/>
      <c r="C118" s="476"/>
      <c r="D118" s="130" t="s">
        <v>78</v>
      </c>
      <c r="E118" s="131"/>
      <c r="F118" s="131"/>
      <c r="G118" s="131"/>
      <c r="H118" s="131"/>
      <c r="I118" s="148"/>
      <c r="J118" s="149"/>
      <c r="K118" s="150"/>
    </row>
    <row r="121" spans="2:11" ht="27">
      <c r="B121" s="116" t="s">
        <v>86</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6" t="s">
        <v>12</v>
      </c>
      <c r="C123" s="490" t="s">
        <v>13</v>
      </c>
      <c r="D123" s="488" t="s">
        <v>72</v>
      </c>
      <c r="E123" s="488" t="s">
        <v>73</v>
      </c>
      <c r="F123" s="488"/>
      <c r="G123" s="488"/>
      <c r="H123" s="481" t="s">
        <v>74</v>
      </c>
      <c r="I123" s="481" t="s">
        <v>75</v>
      </c>
      <c r="J123" s="477" t="s">
        <v>30</v>
      </c>
      <c r="K123" s="479" t="s">
        <v>31</v>
      </c>
    </row>
    <row r="124" spans="2:11" ht="30" customHeight="1" thickBot="1">
      <c r="B124" s="487"/>
      <c r="C124" s="491"/>
      <c r="D124" s="489"/>
      <c r="E124" s="137">
        <v>1</v>
      </c>
      <c r="F124" s="138">
        <v>2</v>
      </c>
      <c r="G124" s="138">
        <v>3</v>
      </c>
      <c r="H124" s="482"/>
      <c r="I124" s="482"/>
      <c r="J124" s="478"/>
      <c r="K124" s="480"/>
    </row>
    <row r="125" spans="2:11" ht="30" customHeight="1">
      <c r="B125" s="483" t="str">
        <f>'TEAM NAMES &amp; EVENTS'!$E$12</f>
        <v>RED</v>
      </c>
      <c r="C125" s="474" t="str">
        <f>'TEAM NAMES &amp; EVENTS'!$D$12</f>
        <v>Austin Farm</v>
      </c>
      <c r="D125" s="120" t="s">
        <v>76</v>
      </c>
      <c r="E125" s="121"/>
      <c r="F125" s="121"/>
      <c r="G125" s="121"/>
      <c r="H125" s="121"/>
      <c r="I125" s="121"/>
      <c r="J125" s="123"/>
      <c r="K125" s="124"/>
    </row>
    <row r="126" spans="2:11" ht="30" customHeight="1">
      <c r="B126" s="484"/>
      <c r="C126" s="475"/>
      <c r="D126" s="125" t="s">
        <v>77</v>
      </c>
      <c r="E126" s="126"/>
      <c r="F126" s="126"/>
      <c r="G126" s="126"/>
      <c r="H126" s="126"/>
      <c r="I126" s="128"/>
      <c r="J126" s="129"/>
      <c r="K126" s="124"/>
    </row>
    <row r="127" spans="2:11" ht="30" customHeight="1" thickBot="1">
      <c r="B127" s="485"/>
      <c r="C127" s="476"/>
      <c r="D127" s="130" t="s">
        <v>78</v>
      </c>
      <c r="E127" s="131"/>
      <c r="F127" s="131"/>
      <c r="G127" s="131"/>
      <c r="H127" s="131"/>
      <c r="I127" s="128"/>
      <c r="J127" s="129"/>
      <c r="K127" s="124"/>
    </row>
    <row r="128" spans="2:11" ht="30" customHeight="1">
      <c r="B128" s="483" t="str">
        <f>'TEAM NAMES &amp; EVENTS'!$E$13</f>
        <v>YELLOW</v>
      </c>
      <c r="C128" s="474" t="str">
        <f>'TEAM NAMES &amp; EVENTS'!$D$13</f>
        <v>Widey Court</v>
      </c>
      <c r="D128" s="120" t="s">
        <v>76</v>
      </c>
      <c r="E128" s="121"/>
      <c r="F128" s="121"/>
      <c r="G128" s="121"/>
      <c r="H128" s="121"/>
      <c r="I128" s="121"/>
      <c r="J128" s="123"/>
      <c r="K128" s="133"/>
    </row>
    <row r="129" spans="2:11" ht="30" customHeight="1">
      <c r="B129" s="484"/>
      <c r="C129" s="475"/>
      <c r="D129" s="125" t="s">
        <v>77</v>
      </c>
      <c r="E129" s="126"/>
      <c r="F129" s="126"/>
      <c r="G129" s="126"/>
      <c r="H129" s="126"/>
      <c r="I129" s="128"/>
      <c r="J129" s="129"/>
      <c r="K129" s="124"/>
    </row>
    <row r="130" spans="2:11" ht="30" customHeight="1" thickBot="1">
      <c r="B130" s="485"/>
      <c r="C130" s="476"/>
      <c r="D130" s="130" t="s">
        <v>78</v>
      </c>
      <c r="E130" s="131"/>
      <c r="F130" s="131"/>
      <c r="G130" s="131"/>
      <c r="H130" s="131"/>
      <c r="I130" s="128"/>
      <c r="J130" s="129"/>
      <c r="K130" s="124"/>
    </row>
    <row r="131" spans="2:11" ht="30" customHeight="1">
      <c r="B131" s="483" t="str">
        <f>'TEAM NAMES &amp; EVENTS'!$E$14</f>
        <v>GREEN</v>
      </c>
      <c r="C131" s="474" t="str">
        <f>'TEAM NAMES &amp; EVENTS'!$D$14</f>
        <v>St Edwards</v>
      </c>
      <c r="D131" s="120" t="s">
        <v>76</v>
      </c>
      <c r="E131" s="121"/>
      <c r="F131" s="121"/>
      <c r="G131" s="121"/>
      <c r="H131" s="121"/>
      <c r="I131" s="121"/>
      <c r="J131" s="123"/>
      <c r="K131" s="133"/>
    </row>
    <row r="132" spans="2:11" ht="30" customHeight="1">
      <c r="B132" s="484"/>
      <c r="C132" s="475"/>
      <c r="D132" s="125" t="s">
        <v>77</v>
      </c>
      <c r="E132" s="126"/>
      <c r="F132" s="126"/>
      <c r="G132" s="126"/>
      <c r="H132" s="126"/>
      <c r="I132" s="128"/>
      <c r="J132" s="129"/>
      <c r="K132" s="124"/>
    </row>
    <row r="133" spans="2:11" ht="30" customHeight="1" thickBot="1">
      <c r="B133" s="485"/>
      <c r="C133" s="476"/>
      <c r="D133" s="130" t="s">
        <v>78</v>
      </c>
      <c r="E133" s="131"/>
      <c r="F133" s="131"/>
      <c r="G133" s="131"/>
      <c r="H133" s="131"/>
      <c r="I133" s="128"/>
      <c r="J133" s="129"/>
      <c r="K133" s="124"/>
    </row>
    <row r="134" spans="2:11" ht="30" customHeight="1">
      <c r="B134" s="483" t="str">
        <f>'TEAM NAMES &amp; EVENTS'!$E$15</f>
        <v>BLUE</v>
      </c>
      <c r="C134" s="474" t="str">
        <f>'TEAM NAMES &amp; EVENTS'!$D$15</f>
        <v>Compton</v>
      </c>
      <c r="D134" s="120" t="s">
        <v>76</v>
      </c>
      <c r="E134" s="121"/>
      <c r="F134" s="121"/>
      <c r="G134" s="121"/>
      <c r="H134" s="121"/>
      <c r="I134" s="121"/>
      <c r="J134" s="123"/>
      <c r="K134" s="133"/>
    </row>
    <row r="135" spans="2:11" ht="30" customHeight="1">
      <c r="B135" s="484"/>
      <c r="C135" s="475"/>
      <c r="D135" s="125" t="s">
        <v>77</v>
      </c>
      <c r="E135" s="126"/>
      <c r="F135" s="126"/>
      <c r="G135" s="126"/>
      <c r="H135" s="126"/>
      <c r="I135" s="128"/>
      <c r="J135" s="129"/>
      <c r="K135" s="124"/>
    </row>
    <row r="136" spans="2:11" ht="30" customHeight="1" thickBot="1">
      <c r="B136" s="485"/>
      <c r="C136" s="476"/>
      <c r="D136" s="130" t="s">
        <v>78</v>
      </c>
      <c r="E136" s="131"/>
      <c r="F136" s="131"/>
      <c r="G136" s="131"/>
      <c r="H136" s="131"/>
      <c r="I136" s="128"/>
      <c r="J136" s="129"/>
      <c r="K136" s="124"/>
    </row>
    <row r="137" spans="2:11" ht="30" customHeight="1">
      <c r="B137" s="483">
        <f>'TEAM NAMES &amp; EVENTS'!$E$16</f>
        <v>0</v>
      </c>
      <c r="C137" s="474">
        <f>'TEAM NAMES &amp; EVENTS'!$D$16</f>
        <v>0</v>
      </c>
      <c r="D137" s="120" t="s">
        <v>76</v>
      </c>
      <c r="E137" s="121"/>
      <c r="F137" s="121"/>
      <c r="G137" s="121"/>
      <c r="H137" s="121"/>
      <c r="I137" s="121"/>
      <c r="J137" s="123"/>
      <c r="K137" s="133"/>
    </row>
    <row r="138" spans="2:11" ht="30" customHeight="1">
      <c r="B138" s="484"/>
      <c r="C138" s="475"/>
      <c r="D138" s="125" t="s">
        <v>77</v>
      </c>
      <c r="E138" s="126"/>
      <c r="F138" s="126"/>
      <c r="G138" s="126"/>
      <c r="H138" s="126"/>
      <c r="I138" s="128"/>
      <c r="J138" s="129"/>
      <c r="K138" s="124"/>
    </row>
    <row r="139" spans="2:11" ht="30" customHeight="1" thickBot="1">
      <c r="B139" s="485"/>
      <c r="C139" s="476"/>
      <c r="D139" s="130" t="s">
        <v>78</v>
      </c>
      <c r="E139" s="131"/>
      <c r="F139" s="131"/>
      <c r="G139" s="131"/>
      <c r="H139" s="131"/>
      <c r="I139" s="128"/>
      <c r="J139" s="129"/>
      <c r="K139" s="124"/>
    </row>
    <row r="140" spans="2:11" ht="30" customHeight="1">
      <c r="B140" s="483">
        <f>'TEAM NAMES &amp; EVENTS'!$E$17</f>
        <v>0</v>
      </c>
      <c r="C140" s="474">
        <f>'TEAM NAMES &amp; EVENTS'!$D$17</f>
        <v>0</v>
      </c>
      <c r="D140" s="120" t="s">
        <v>76</v>
      </c>
      <c r="E140" s="121"/>
      <c r="F140" s="121"/>
      <c r="G140" s="121"/>
      <c r="H140" s="121"/>
      <c r="I140" s="121"/>
      <c r="J140" s="123"/>
      <c r="K140" s="133"/>
    </row>
    <row r="141" spans="2:11" ht="30" customHeight="1">
      <c r="B141" s="484"/>
      <c r="C141" s="475"/>
      <c r="D141" s="125" t="s">
        <v>77</v>
      </c>
      <c r="E141" s="126"/>
      <c r="F141" s="126"/>
      <c r="G141" s="126"/>
      <c r="H141" s="126"/>
      <c r="I141" s="128"/>
      <c r="J141" s="129"/>
      <c r="K141" s="124"/>
    </row>
    <row r="142" spans="2:11" ht="30" customHeight="1" thickBot="1">
      <c r="B142" s="485"/>
      <c r="C142" s="476"/>
      <c r="D142" s="130" t="s">
        <v>78</v>
      </c>
      <c r="E142" s="131"/>
      <c r="F142" s="131"/>
      <c r="G142" s="131"/>
      <c r="H142" s="131"/>
      <c r="I142" s="128"/>
      <c r="J142" s="129"/>
      <c r="K142" s="124"/>
    </row>
    <row r="143" spans="2:11" ht="30" customHeight="1">
      <c r="B143" s="483">
        <f>'TEAM NAMES &amp; EVENTS'!$E$18</f>
        <v>0</v>
      </c>
      <c r="C143" s="474">
        <f>'TEAM NAMES &amp; EVENTS'!$D$18</f>
        <v>0</v>
      </c>
      <c r="D143" s="120" t="s">
        <v>76</v>
      </c>
      <c r="E143" s="121"/>
      <c r="F143" s="121"/>
      <c r="G143" s="121"/>
      <c r="H143" s="121"/>
      <c r="I143" s="121"/>
      <c r="J143" s="123"/>
      <c r="K143" s="133"/>
    </row>
    <row r="144" spans="2:11" ht="30" customHeight="1">
      <c r="B144" s="484"/>
      <c r="C144" s="475"/>
      <c r="D144" s="125" t="s">
        <v>77</v>
      </c>
      <c r="E144" s="126"/>
      <c r="F144" s="126"/>
      <c r="G144" s="126"/>
      <c r="H144" s="126"/>
      <c r="I144" s="128"/>
      <c r="J144" s="129"/>
      <c r="K144" s="124"/>
    </row>
    <row r="145" spans="2:11" ht="30" customHeight="1" thickBot="1">
      <c r="B145" s="485"/>
      <c r="C145" s="476"/>
      <c r="D145" s="130" t="s">
        <v>78</v>
      </c>
      <c r="E145" s="131"/>
      <c r="F145" s="131"/>
      <c r="G145" s="131"/>
      <c r="H145" s="131"/>
      <c r="I145" s="128"/>
      <c r="J145" s="129"/>
      <c r="K145" s="124"/>
    </row>
    <row r="146" spans="2:11" ht="30" customHeight="1">
      <c r="B146" s="483">
        <f>'TEAM NAMES &amp; EVENTS'!$E$19</f>
        <v>0</v>
      </c>
      <c r="C146" s="474">
        <f>'TEAM NAMES &amp; EVENTS'!$D$19</f>
        <v>0</v>
      </c>
      <c r="D146" s="120" t="s">
        <v>76</v>
      </c>
      <c r="E146" s="121"/>
      <c r="F146" s="121"/>
      <c r="G146" s="121"/>
      <c r="H146" s="121"/>
      <c r="I146" s="121"/>
      <c r="J146" s="123"/>
      <c r="K146" s="133"/>
    </row>
    <row r="147" spans="2:11" ht="30" customHeight="1">
      <c r="B147" s="484"/>
      <c r="C147" s="475"/>
      <c r="D147" s="125" t="s">
        <v>77</v>
      </c>
      <c r="E147" s="126"/>
      <c r="F147" s="126"/>
      <c r="G147" s="126"/>
      <c r="H147" s="126"/>
      <c r="I147" s="128"/>
      <c r="J147" s="129"/>
      <c r="K147" s="124"/>
    </row>
    <row r="148" spans="2:11" ht="30" customHeight="1" thickBot="1">
      <c r="B148" s="485"/>
      <c r="C148" s="476"/>
      <c r="D148" s="130" t="s">
        <v>78</v>
      </c>
      <c r="E148" s="131"/>
      <c r="F148" s="131"/>
      <c r="G148" s="131"/>
      <c r="H148" s="131"/>
      <c r="I148" s="148"/>
      <c r="J148" s="149"/>
      <c r="K148" s="150"/>
    </row>
    <row r="151" spans="2:11" ht="27">
      <c r="B151" s="116" t="s">
        <v>88</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6" t="s">
        <v>12</v>
      </c>
      <c r="C153" s="490" t="s">
        <v>13</v>
      </c>
      <c r="D153" s="488" t="s">
        <v>72</v>
      </c>
      <c r="E153" s="488" t="s">
        <v>73</v>
      </c>
      <c r="F153" s="488"/>
      <c r="G153" s="488"/>
      <c r="H153" s="481" t="s">
        <v>74</v>
      </c>
      <c r="I153" s="481" t="s">
        <v>75</v>
      </c>
      <c r="J153" s="477" t="s">
        <v>30</v>
      </c>
      <c r="K153" s="479" t="s">
        <v>31</v>
      </c>
    </row>
    <row r="154" spans="2:11" ht="30" customHeight="1" thickBot="1">
      <c r="B154" s="487"/>
      <c r="C154" s="491"/>
      <c r="D154" s="489"/>
      <c r="E154" s="137">
        <v>1</v>
      </c>
      <c r="F154" s="138">
        <v>2</v>
      </c>
      <c r="G154" s="138">
        <v>3</v>
      </c>
      <c r="H154" s="482"/>
      <c r="I154" s="482"/>
      <c r="J154" s="478"/>
      <c r="K154" s="480"/>
    </row>
    <row r="155" spans="2:11" ht="30" customHeight="1">
      <c r="B155" s="483" t="str">
        <f>'TEAM NAMES &amp; EVENTS'!$E$12</f>
        <v>RED</v>
      </c>
      <c r="C155" s="474" t="str">
        <f>'TEAM NAMES &amp; EVENTS'!$D$12</f>
        <v>Austin Farm</v>
      </c>
      <c r="D155" s="120" t="s">
        <v>76</v>
      </c>
      <c r="E155" s="121"/>
      <c r="F155" s="121"/>
      <c r="G155" s="121"/>
      <c r="H155" s="121"/>
      <c r="I155" s="121"/>
      <c r="J155" s="123"/>
      <c r="K155" s="124"/>
    </row>
    <row r="156" spans="2:11" ht="30" customHeight="1">
      <c r="B156" s="484"/>
      <c r="C156" s="475"/>
      <c r="D156" s="125" t="s">
        <v>77</v>
      </c>
      <c r="E156" s="126"/>
      <c r="F156" s="126"/>
      <c r="G156" s="126"/>
      <c r="H156" s="126"/>
      <c r="I156" s="128"/>
      <c r="J156" s="129"/>
      <c r="K156" s="124"/>
    </row>
    <row r="157" spans="2:11" ht="30" customHeight="1" thickBot="1">
      <c r="B157" s="485"/>
      <c r="C157" s="476"/>
      <c r="D157" s="130" t="s">
        <v>78</v>
      </c>
      <c r="E157" s="131"/>
      <c r="F157" s="131"/>
      <c r="G157" s="131"/>
      <c r="H157" s="131"/>
      <c r="I157" s="128"/>
      <c r="J157" s="129"/>
      <c r="K157" s="124"/>
    </row>
    <row r="158" spans="2:11" ht="30" customHeight="1">
      <c r="B158" s="483" t="str">
        <f>'TEAM NAMES &amp; EVENTS'!$E$13</f>
        <v>YELLOW</v>
      </c>
      <c r="C158" s="474" t="str">
        <f>'TEAM NAMES &amp; EVENTS'!$D$13</f>
        <v>Widey Court</v>
      </c>
      <c r="D158" s="120" t="s">
        <v>76</v>
      </c>
      <c r="E158" s="121"/>
      <c r="F158" s="121"/>
      <c r="G158" s="121"/>
      <c r="H158" s="121"/>
      <c r="I158" s="121"/>
      <c r="J158" s="123"/>
      <c r="K158" s="133"/>
    </row>
    <row r="159" spans="2:11" ht="30" customHeight="1">
      <c r="B159" s="484"/>
      <c r="C159" s="475"/>
      <c r="D159" s="125" t="s">
        <v>77</v>
      </c>
      <c r="E159" s="126"/>
      <c r="F159" s="126"/>
      <c r="G159" s="126"/>
      <c r="H159" s="126"/>
      <c r="I159" s="128"/>
      <c r="J159" s="129"/>
      <c r="K159" s="124"/>
    </row>
    <row r="160" spans="2:11" ht="30" customHeight="1" thickBot="1">
      <c r="B160" s="485"/>
      <c r="C160" s="476"/>
      <c r="D160" s="130" t="s">
        <v>78</v>
      </c>
      <c r="E160" s="131"/>
      <c r="F160" s="131"/>
      <c r="G160" s="131"/>
      <c r="H160" s="131"/>
      <c r="I160" s="128"/>
      <c r="J160" s="129"/>
      <c r="K160" s="124"/>
    </row>
    <row r="161" spans="2:11" ht="30" customHeight="1">
      <c r="B161" s="483" t="str">
        <f>'TEAM NAMES &amp; EVENTS'!$E$14</f>
        <v>GREEN</v>
      </c>
      <c r="C161" s="474" t="str">
        <f>'TEAM NAMES &amp; EVENTS'!$D$14</f>
        <v>St Edwards</v>
      </c>
      <c r="D161" s="120" t="s">
        <v>76</v>
      </c>
      <c r="E161" s="121"/>
      <c r="F161" s="121"/>
      <c r="G161" s="121"/>
      <c r="H161" s="121"/>
      <c r="I161" s="121"/>
      <c r="J161" s="123"/>
      <c r="K161" s="133"/>
    </row>
    <row r="162" spans="2:11" ht="30" customHeight="1">
      <c r="B162" s="484"/>
      <c r="C162" s="475"/>
      <c r="D162" s="125" t="s">
        <v>77</v>
      </c>
      <c r="E162" s="126"/>
      <c r="F162" s="126"/>
      <c r="G162" s="126"/>
      <c r="H162" s="126"/>
      <c r="I162" s="128"/>
      <c r="J162" s="129"/>
      <c r="K162" s="124"/>
    </row>
    <row r="163" spans="2:11" ht="30" customHeight="1" thickBot="1">
      <c r="B163" s="485"/>
      <c r="C163" s="476"/>
      <c r="D163" s="130" t="s">
        <v>78</v>
      </c>
      <c r="E163" s="131"/>
      <c r="F163" s="131"/>
      <c r="G163" s="131"/>
      <c r="H163" s="131"/>
      <c r="I163" s="128"/>
      <c r="J163" s="129"/>
      <c r="K163" s="124"/>
    </row>
    <row r="164" spans="2:11" ht="30" customHeight="1">
      <c r="B164" s="483" t="str">
        <f>'TEAM NAMES &amp; EVENTS'!$E$15</f>
        <v>BLUE</v>
      </c>
      <c r="C164" s="474" t="str">
        <f>'TEAM NAMES &amp; EVENTS'!$D$15</f>
        <v>Compton</v>
      </c>
      <c r="D164" s="120" t="s">
        <v>76</v>
      </c>
      <c r="E164" s="121"/>
      <c r="F164" s="121"/>
      <c r="G164" s="121"/>
      <c r="H164" s="121"/>
      <c r="I164" s="121"/>
      <c r="J164" s="123"/>
      <c r="K164" s="133"/>
    </row>
    <row r="165" spans="2:11" ht="30" customHeight="1">
      <c r="B165" s="484"/>
      <c r="C165" s="475"/>
      <c r="D165" s="125" t="s">
        <v>77</v>
      </c>
      <c r="E165" s="126"/>
      <c r="F165" s="126"/>
      <c r="G165" s="126"/>
      <c r="H165" s="126"/>
      <c r="I165" s="128"/>
      <c r="J165" s="129"/>
      <c r="K165" s="124"/>
    </row>
    <row r="166" spans="2:11" ht="30" customHeight="1" thickBot="1">
      <c r="B166" s="485"/>
      <c r="C166" s="476"/>
      <c r="D166" s="130" t="s">
        <v>78</v>
      </c>
      <c r="E166" s="131"/>
      <c r="F166" s="131"/>
      <c r="G166" s="131"/>
      <c r="H166" s="131"/>
      <c r="I166" s="128"/>
      <c r="J166" s="129"/>
      <c r="K166" s="124"/>
    </row>
    <row r="167" spans="2:11" ht="30" customHeight="1">
      <c r="B167" s="483">
        <f>'TEAM NAMES &amp; EVENTS'!$E$16</f>
        <v>0</v>
      </c>
      <c r="C167" s="474">
        <f>'TEAM NAMES &amp; EVENTS'!$D$16</f>
        <v>0</v>
      </c>
      <c r="D167" s="120" t="s">
        <v>76</v>
      </c>
      <c r="E167" s="121"/>
      <c r="F167" s="121"/>
      <c r="G167" s="121"/>
      <c r="H167" s="121"/>
      <c r="I167" s="121"/>
      <c r="J167" s="123"/>
      <c r="K167" s="133"/>
    </row>
    <row r="168" spans="2:11" ht="30" customHeight="1">
      <c r="B168" s="484"/>
      <c r="C168" s="475"/>
      <c r="D168" s="125" t="s">
        <v>77</v>
      </c>
      <c r="E168" s="126"/>
      <c r="F168" s="126"/>
      <c r="G168" s="126"/>
      <c r="H168" s="126"/>
      <c r="I168" s="128"/>
      <c r="J168" s="129"/>
      <c r="K168" s="124"/>
    </row>
    <row r="169" spans="2:11" ht="30" customHeight="1" thickBot="1">
      <c r="B169" s="485"/>
      <c r="C169" s="476"/>
      <c r="D169" s="130" t="s">
        <v>78</v>
      </c>
      <c r="E169" s="131"/>
      <c r="F169" s="131"/>
      <c r="G169" s="131"/>
      <c r="H169" s="131"/>
      <c r="I169" s="128"/>
      <c r="J169" s="129"/>
      <c r="K169" s="124"/>
    </row>
    <row r="170" spans="2:11" ht="30" customHeight="1">
      <c r="B170" s="483">
        <f>'TEAM NAMES &amp; EVENTS'!$E$17</f>
        <v>0</v>
      </c>
      <c r="C170" s="474">
        <f>'TEAM NAMES &amp; EVENTS'!$D$17</f>
        <v>0</v>
      </c>
      <c r="D170" s="120" t="s">
        <v>76</v>
      </c>
      <c r="E170" s="121"/>
      <c r="F170" s="121"/>
      <c r="G170" s="121"/>
      <c r="H170" s="121"/>
      <c r="I170" s="121"/>
      <c r="J170" s="123"/>
      <c r="K170" s="133"/>
    </row>
    <row r="171" spans="2:11" ht="30" customHeight="1">
      <c r="B171" s="484"/>
      <c r="C171" s="475"/>
      <c r="D171" s="125" t="s">
        <v>77</v>
      </c>
      <c r="E171" s="126"/>
      <c r="F171" s="126"/>
      <c r="G171" s="126"/>
      <c r="H171" s="126"/>
      <c r="I171" s="128"/>
      <c r="J171" s="129"/>
      <c r="K171" s="124"/>
    </row>
    <row r="172" spans="2:11" ht="30" customHeight="1" thickBot="1">
      <c r="B172" s="485"/>
      <c r="C172" s="476"/>
      <c r="D172" s="130" t="s">
        <v>78</v>
      </c>
      <c r="E172" s="131"/>
      <c r="F172" s="131"/>
      <c r="G172" s="131"/>
      <c r="H172" s="131"/>
      <c r="I172" s="128"/>
      <c r="J172" s="129"/>
      <c r="K172" s="124"/>
    </row>
    <row r="173" spans="2:11" ht="30" customHeight="1">
      <c r="B173" s="483">
        <f>'TEAM NAMES &amp; EVENTS'!$E$18</f>
        <v>0</v>
      </c>
      <c r="C173" s="474">
        <f>'TEAM NAMES &amp; EVENTS'!$D$18</f>
        <v>0</v>
      </c>
      <c r="D173" s="120" t="s">
        <v>76</v>
      </c>
      <c r="E173" s="121"/>
      <c r="F173" s="121"/>
      <c r="G173" s="121"/>
      <c r="H173" s="121"/>
      <c r="I173" s="121"/>
      <c r="J173" s="123"/>
      <c r="K173" s="133"/>
    </row>
    <row r="174" spans="2:11" ht="30" customHeight="1">
      <c r="B174" s="484"/>
      <c r="C174" s="475"/>
      <c r="D174" s="125" t="s">
        <v>77</v>
      </c>
      <c r="E174" s="126"/>
      <c r="F174" s="126"/>
      <c r="G174" s="126"/>
      <c r="H174" s="126"/>
      <c r="I174" s="128"/>
      <c r="J174" s="129"/>
      <c r="K174" s="124"/>
    </row>
    <row r="175" spans="2:11" ht="30" customHeight="1" thickBot="1">
      <c r="B175" s="485"/>
      <c r="C175" s="476"/>
      <c r="D175" s="130" t="s">
        <v>78</v>
      </c>
      <c r="E175" s="131"/>
      <c r="F175" s="131"/>
      <c r="G175" s="131"/>
      <c r="H175" s="131"/>
      <c r="I175" s="128"/>
      <c r="J175" s="129"/>
      <c r="K175" s="124"/>
    </row>
    <row r="176" spans="2:11" ht="30" customHeight="1">
      <c r="B176" s="483">
        <f>'TEAM NAMES &amp; EVENTS'!$E$19</f>
        <v>0</v>
      </c>
      <c r="C176" s="474">
        <f>'TEAM NAMES &amp; EVENTS'!$D$19</f>
        <v>0</v>
      </c>
      <c r="D176" s="120" t="s">
        <v>76</v>
      </c>
      <c r="E176" s="121"/>
      <c r="F176" s="121"/>
      <c r="G176" s="121"/>
      <c r="H176" s="121"/>
      <c r="I176" s="121"/>
      <c r="J176" s="123"/>
      <c r="K176" s="133"/>
    </row>
    <row r="177" spans="2:11" ht="30" customHeight="1">
      <c r="B177" s="484"/>
      <c r="C177" s="475"/>
      <c r="D177" s="125" t="s">
        <v>77</v>
      </c>
      <c r="E177" s="126"/>
      <c r="F177" s="126"/>
      <c r="G177" s="126"/>
      <c r="H177" s="126"/>
      <c r="I177" s="128"/>
      <c r="J177" s="129"/>
      <c r="K177" s="124"/>
    </row>
    <row r="178" spans="2:11" ht="30" customHeight="1" thickBot="1">
      <c r="B178" s="485"/>
      <c r="C178" s="476"/>
      <c r="D178" s="130" t="s">
        <v>78</v>
      </c>
      <c r="E178" s="131"/>
      <c r="F178" s="131"/>
      <c r="G178" s="131"/>
      <c r="H178" s="131"/>
      <c r="I178" s="148"/>
      <c r="J178" s="149"/>
      <c r="K178" s="150"/>
    </row>
  </sheetData>
  <sheetProtection password="CC28" sheet="1" objects="1" scenarios="1" selectLockedCells="1" selectUnlockedCells="1"/>
  <mergeCells count="144">
    <mergeCell ref="B170:B172"/>
    <mergeCell ref="B173:B175"/>
    <mergeCell ref="B176:B178"/>
    <mergeCell ref="B158:B160"/>
    <mergeCell ref="B161:B163"/>
    <mergeCell ref="B164:B166"/>
    <mergeCell ref="B167:B169"/>
    <mergeCell ref="K153:K154"/>
    <mergeCell ref="B155:B157"/>
    <mergeCell ref="B153:B154"/>
    <mergeCell ref="D153:D154"/>
    <mergeCell ref="E153:G153"/>
    <mergeCell ref="H153:H154"/>
    <mergeCell ref="C155:C157"/>
    <mergeCell ref="B137:B139"/>
    <mergeCell ref="B146:B148"/>
    <mergeCell ref="I153:I154"/>
    <mergeCell ref="J153:J154"/>
    <mergeCell ref="B140:B142"/>
    <mergeCell ref="B143:B145"/>
    <mergeCell ref="C140:C142"/>
    <mergeCell ref="C143:C145"/>
    <mergeCell ref="C146:C148"/>
    <mergeCell ref="C153:C154"/>
    <mergeCell ref="B125:B127"/>
    <mergeCell ref="B128:B130"/>
    <mergeCell ref="B131:B133"/>
    <mergeCell ref="B134:B136"/>
    <mergeCell ref="B123:B124"/>
    <mergeCell ref="D123:D124"/>
    <mergeCell ref="C125:C127"/>
    <mergeCell ref="C128:C130"/>
    <mergeCell ref="C131:C133"/>
    <mergeCell ref="C134:C136"/>
    <mergeCell ref="E123:G123"/>
    <mergeCell ref="B116:B118"/>
    <mergeCell ref="B104:B106"/>
    <mergeCell ref="B107:B109"/>
    <mergeCell ref="B110:B112"/>
    <mergeCell ref="B113:B115"/>
    <mergeCell ref="C123:C124"/>
    <mergeCell ref="K93:K94"/>
    <mergeCell ref="B95:B97"/>
    <mergeCell ref="B98:B100"/>
    <mergeCell ref="B101:B103"/>
    <mergeCell ref="E93:G93"/>
    <mergeCell ref="H93:H94"/>
    <mergeCell ref="I93:I94"/>
    <mergeCell ref="J93:J94"/>
    <mergeCell ref="C95:C97"/>
    <mergeCell ref="C98:C100"/>
    <mergeCell ref="B93:B94"/>
    <mergeCell ref="D93:D94"/>
    <mergeCell ref="C93:C94"/>
    <mergeCell ref="B83:B85"/>
    <mergeCell ref="B86:B88"/>
    <mergeCell ref="C86:C88"/>
    <mergeCell ref="C83:C85"/>
    <mergeCell ref="B71:B73"/>
    <mergeCell ref="B74:B76"/>
    <mergeCell ref="B77:B79"/>
    <mergeCell ref="B80:B82"/>
    <mergeCell ref="B68:B70"/>
    <mergeCell ref="D63:D64"/>
    <mergeCell ref="E63:G63"/>
    <mergeCell ref="H63:H64"/>
    <mergeCell ref="B63:B64"/>
    <mergeCell ref="C68:C70"/>
    <mergeCell ref="K63:K64"/>
    <mergeCell ref="B65:B67"/>
    <mergeCell ref="I63:I64"/>
    <mergeCell ref="C63:C64"/>
    <mergeCell ref="C65:C67"/>
    <mergeCell ref="J63:J64"/>
    <mergeCell ref="I33:I34"/>
    <mergeCell ref="J33:J34"/>
    <mergeCell ref="K33:K34"/>
    <mergeCell ref="B35:B37"/>
    <mergeCell ref="B33:B34"/>
    <mergeCell ref="D33:D34"/>
    <mergeCell ref="E33:G33"/>
    <mergeCell ref="H33:H34"/>
    <mergeCell ref="C33:C34"/>
    <mergeCell ref="C35:C37"/>
    <mergeCell ref="I3:I4"/>
    <mergeCell ref="J3:J4"/>
    <mergeCell ref="K3:K4"/>
    <mergeCell ref="B5:B7"/>
    <mergeCell ref="B3:B4"/>
    <mergeCell ref="D3:D4"/>
    <mergeCell ref="E3:G3"/>
    <mergeCell ref="H3:H4"/>
    <mergeCell ref="C3:C4"/>
    <mergeCell ref="C5:C7"/>
    <mergeCell ref="B8:B10"/>
    <mergeCell ref="B11:B13"/>
    <mergeCell ref="B14:B16"/>
    <mergeCell ref="B17:B19"/>
    <mergeCell ref="B20:B22"/>
    <mergeCell ref="B23:B25"/>
    <mergeCell ref="B38:B40"/>
    <mergeCell ref="B41:B43"/>
    <mergeCell ref="B26:B28"/>
    <mergeCell ref="B44:B46"/>
    <mergeCell ref="B47:B49"/>
    <mergeCell ref="H123:H124"/>
    <mergeCell ref="C41:C43"/>
    <mergeCell ref="C44:C46"/>
    <mergeCell ref="C47:C49"/>
    <mergeCell ref="C80:C82"/>
    <mergeCell ref="I123:I124"/>
    <mergeCell ref="C53:C55"/>
    <mergeCell ref="B56:B58"/>
    <mergeCell ref="C56:C58"/>
    <mergeCell ref="B50:B52"/>
    <mergeCell ref="B53:B55"/>
    <mergeCell ref="C71:C73"/>
    <mergeCell ref="C50:C52"/>
    <mergeCell ref="C74:C76"/>
    <mergeCell ref="C77:C79"/>
    <mergeCell ref="J123:J124"/>
    <mergeCell ref="K123:K124"/>
    <mergeCell ref="C8:C10"/>
    <mergeCell ref="C11:C13"/>
    <mergeCell ref="C14:C16"/>
    <mergeCell ref="C17:C19"/>
    <mergeCell ref="C20:C22"/>
    <mergeCell ref="C23:C25"/>
    <mergeCell ref="C26:C28"/>
    <mergeCell ref="C38:C40"/>
    <mergeCell ref="C101:C103"/>
    <mergeCell ref="C104:C106"/>
    <mergeCell ref="C107:C109"/>
    <mergeCell ref="C110:C112"/>
    <mergeCell ref="C113:C115"/>
    <mergeCell ref="C116:C118"/>
    <mergeCell ref="C137:C139"/>
    <mergeCell ref="C170:C172"/>
    <mergeCell ref="C173:C175"/>
    <mergeCell ref="C176:C178"/>
    <mergeCell ref="C158:C160"/>
    <mergeCell ref="C161:C163"/>
    <mergeCell ref="C164:C166"/>
    <mergeCell ref="C167:C169"/>
  </mergeCells>
  <printOptions horizontalCentered="1" verticalCentered="1"/>
  <pageMargins left="0.2362204724409449" right="0.2362204724409449" top="0.2362204724409449" bottom="0.7874015748031497" header="0" footer="0.2755905511811024"/>
  <pageSetup horizontalDpi="600" verticalDpi="600" orientation="portrait" pageOrder="overThenDown" scale="80" r:id="rId2"/>
  <headerFooter alignWithMargins="0">
    <oddFooter>&amp;L&amp;G</oddFooter>
  </headerFooter>
  <rowBreaks count="5" manualBreakCount="5">
    <brk id="30" max="21" man="1"/>
    <brk id="60" max="255" man="1"/>
    <brk id="90" max="255" man="1"/>
    <brk id="120" max="255" man="1"/>
    <brk id="150" max="255" man="1"/>
  </row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K178"/>
  <sheetViews>
    <sheetView showGridLines="0" showRowColHeaders="0" showZeros="0" view="pageBreakPreview" zoomScale="60" zoomScaleNormal="75" zoomScalePageLayoutView="0" workbookViewId="0" topLeftCell="A1">
      <selection activeCell="L1" sqref="L1:V16384"/>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82</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6" t="s">
        <v>12</v>
      </c>
      <c r="C3" s="490" t="s">
        <v>13</v>
      </c>
      <c r="D3" s="488" t="s">
        <v>72</v>
      </c>
      <c r="E3" s="488" t="s">
        <v>73</v>
      </c>
      <c r="F3" s="488"/>
      <c r="G3" s="488"/>
      <c r="H3" s="481" t="s">
        <v>74</v>
      </c>
      <c r="I3" s="481" t="s">
        <v>75</v>
      </c>
      <c r="J3" s="477" t="s">
        <v>30</v>
      </c>
      <c r="K3" s="479" t="s">
        <v>31</v>
      </c>
    </row>
    <row r="4" spans="2:11" ht="30" customHeight="1" thickBot="1">
      <c r="B4" s="487"/>
      <c r="C4" s="491"/>
      <c r="D4" s="489"/>
      <c r="E4" s="137">
        <v>1</v>
      </c>
      <c r="F4" s="138">
        <v>2</v>
      </c>
      <c r="G4" s="138">
        <v>3</v>
      </c>
      <c r="H4" s="482"/>
      <c r="I4" s="482"/>
      <c r="J4" s="478"/>
      <c r="K4" s="480"/>
    </row>
    <row r="5" spans="2:11" ht="30" customHeight="1">
      <c r="B5" s="483" t="str">
        <f>'TEAM NAMES &amp; EVENTS'!$E$12</f>
        <v>RED</v>
      </c>
      <c r="C5" s="474" t="str">
        <f>'TEAM NAMES &amp; EVENTS'!$D$12</f>
        <v>Austin Farm</v>
      </c>
      <c r="D5" s="120" t="s">
        <v>76</v>
      </c>
      <c r="E5" s="121"/>
      <c r="F5" s="122"/>
      <c r="G5" s="122"/>
      <c r="H5" s="121"/>
      <c r="I5" s="121"/>
      <c r="J5" s="123"/>
      <c r="K5" s="124"/>
    </row>
    <row r="6" spans="2:11" ht="30" customHeight="1">
      <c r="B6" s="484"/>
      <c r="C6" s="475"/>
      <c r="D6" s="125" t="s">
        <v>77</v>
      </c>
      <c r="E6" s="126"/>
      <c r="F6" s="127"/>
      <c r="G6" s="127"/>
      <c r="H6" s="126"/>
      <c r="I6" s="128"/>
      <c r="J6" s="129"/>
      <c r="K6" s="124"/>
    </row>
    <row r="7" spans="2:11" ht="30" customHeight="1" thickBot="1">
      <c r="B7" s="485"/>
      <c r="C7" s="476"/>
      <c r="D7" s="130" t="s">
        <v>78</v>
      </c>
      <c r="E7" s="131"/>
      <c r="F7" s="132"/>
      <c r="G7" s="132"/>
      <c r="H7" s="131"/>
      <c r="I7" s="128"/>
      <c r="J7" s="129"/>
      <c r="K7" s="124"/>
    </row>
    <row r="8" spans="2:11" ht="30" customHeight="1">
      <c r="B8" s="483" t="str">
        <f>'TEAM NAMES &amp; EVENTS'!$E$13</f>
        <v>YELLOW</v>
      </c>
      <c r="C8" s="474" t="str">
        <f>'TEAM NAMES &amp; EVENTS'!$D$13</f>
        <v>Widey Court</v>
      </c>
      <c r="D8" s="120" t="s">
        <v>76</v>
      </c>
      <c r="E8" s="121"/>
      <c r="F8" s="122"/>
      <c r="G8" s="122"/>
      <c r="H8" s="121"/>
      <c r="I8" s="121"/>
      <c r="J8" s="123"/>
      <c r="K8" s="133"/>
    </row>
    <row r="9" spans="2:11" ht="30" customHeight="1">
      <c r="B9" s="484"/>
      <c r="C9" s="475"/>
      <c r="D9" s="125" t="s">
        <v>77</v>
      </c>
      <c r="E9" s="126"/>
      <c r="F9" s="127"/>
      <c r="G9" s="127"/>
      <c r="H9" s="126"/>
      <c r="I9" s="128"/>
      <c r="J9" s="129"/>
      <c r="K9" s="124"/>
    </row>
    <row r="10" spans="2:11" ht="30" customHeight="1" thickBot="1">
      <c r="B10" s="485"/>
      <c r="C10" s="476"/>
      <c r="D10" s="130" t="s">
        <v>78</v>
      </c>
      <c r="E10" s="131"/>
      <c r="F10" s="132"/>
      <c r="G10" s="132"/>
      <c r="H10" s="131"/>
      <c r="I10" s="128"/>
      <c r="J10" s="129"/>
      <c r="K10" s="124"/>
    </row>
    <row r="11" spans="2:11" ht="30" customHeight="1">
      <c r="B11" s="483" t="str">
        <f>'TEAM NAMES &amp; EVENTS'!$E$14</f>
        <v>GREEN</v>
      </c>
      <c r="C11" s="474" t="str">
        <f>'TEAM NAMES &amp; EVENTS'!$D$14</f>
        <v>St Edwards</v>
      </c>
      <c r="D11" s="120" t="s">
        <v>76</v>
      </c>
      <c r="E11" s="121"/>
      <c r="F11" s="122"/>
      <c r="G11" s="122"/>
      <c r="H11" s="121"/>
      <c r="I11" s="121"/>
      <c r="J11" s="123"/>
      <c r="K11" s="133"/>
    </row>
    <row r="12" spans="2:11" ht="30" customHeight="1">
      <c r="B12" s="484"/>
      <c r="C12" s="475"/>
      <c r="D12" s="125" t="s">
        <v>77</v>
      </c>
      <c r="E12" s="126"/>
      <c r="F12" s="127"/>
      <c r="G12" s="127"/>
      <c r="H12" s="126"/>
      <c r="I12" s="128"/>
      <c r="J12" s="129"/>
      <c r="K12" s="124"/>
    </row>
    <row r="13" spans="2:11" ht="30" customHeight="1" thickBot="1">
      <c r="B13" s="485"/>
      <c r="C13" s="476"/>
      <c r="D13" s="130" t="s">
        <v>78</v>
      </c>
      <c r="E13" s="131"/>
      <c r="F13" s="132"/>
      <c r="G13" s="132"/>
      <c r="H13" s="131"/>
      <c r="I13" s="128"/>
      <c r="J13" s="129"/>
      <c r="K13" s="124"/>
    </row>
    <row r="14" spans="2:11" ht="30" customHeight="1">
      <c r="B14" s="483" t="str">
        <f>'TEAM NAMES &amp; EVENTS'!$E$15</f>
        <v>BLUE</v>
      </c>
      <c r="C14" s="474" t="str">
        <f>'TEAM NAMES &amp; EVENTS'!$D$15</f>
        <v>Compton</v>
      </c>
      <c r="D14" s="120" t="s">
        <v>76</v>
      </c>
      <c r="E14" s="121"/>
      <c r="F14" s="122"/>
      <c r="G14" s="122"/>
      <c r="H14" s="121"/>
      <c r="I14" s="121"/>
      <c r="J14" s="123"/>
      <c r="K14" s="133"/>
    </row>
    <row r="15" spans="2:11" ht="30" customHeight="1">
      <c r="B15" s="484"/>
      <c r="C15" s="475"/>
      <c r="D15" s="125" t="s">
        <v>77</v>
      </c>
      <c r="E15" s="126"/>
      <c r="F15" s="127"/>
      <c r="G15" s="127"/>
      <c r="H15" s="126"/>
      <c r="I15" s="128"/>
      <c r="J15" s="129"/>
      <c r="K15" s="124"/>
    </row>
    <row r="16" spans="2:11" ht="30" customHeight="1" thickBot="1">
      <c r="B16" s="485"/>
      <c r="C16" s="476"/>
      <c r="D16" s="130" t="s">
        <v>78</v>
      </c>
      <c r="E16" s="131"/>
      <c r="F16" s="132"/>
      <c r="G16" s="132"/>
      <c r="H16" s="131"/>
      <c r="I16" s="128"/>
      <c r="J16" s="129"/>
      <c r="K16" s="124"/>
    </row>
    <row r="17" spans="2:11" ht="30" customHeight="1">
      <c r="B17" s="483">
        <f>'TEAM NAMES &amp; EVENTS'!$E$16</f>
        <v>0</v>
      </c>
      <c r="C17" s="474">
        <f>'TEAM NAMES &amp; EVENTS'!$D$16</f>
        <v>0</v>
      </c>
      <c r="D17" s="120" t="s">
        <v>76</v>
      </c>
      <c r="E17" s="121"/>
      <c r="F17" s="122"/>
      <c r="G17" s="122"/>
      <c r="H17" s="121"/>
      <c r="I17" s="121"/>
      <c r="J17" s="123"/>
      <c r="K17" s="133"/>
    </row>
    <row r="18" spans="2:11" ht="30" customHeight="1">
      <c r="B18" s="484"/>
      <c r="C18" s="475"/>
      <c r="D18" s="125" t="s">
        <v>77</v>
      </c>
      <c r="E18" s="126"/>
      <c r="F18" s="127"/>
      <c r="G18" s="127"/>
      <c r="H18" s="126"/>
      <c r="I18" s="128"/>
      <c r="J18" s="129"/>
      <c r="K18" s="124"/>
    </row>
    <row r="19" spans="2:11" ht="30" customHeight="1" thickBot="1">
      <c r="B19" s="485"/>
      <c r="C19" s="476"/>
      <c r="D19" s="130" t="s">
        <v>78</v>
      </c>
      <c r="E19" s="131"/>
      <c r="F19" s="132"/>
      <c r="G19" s="132"/>
      <c r="H19" s="131"/>
      <c r="I19" s="128"/>
      <c r="J19" s="129"/>
      <c r="K19" s="124"/>
    </row>
    <row r="20" spans="2:11" ht="30" customHeight="1">
      <c r="B20" s="483">
        <f>'TEAM NAMES &amp; EVENTS'!$E$17</f>
        <v>0</v>
      </c>
      <c r="C20" s="474">
        <f>'TEAM NAMES &amp; EVENTS'!$D$17</f>
        <v>0</v>
      </c>
      <c r="D20" s="120" t="s">
        <v>76</v>
      </c>
      <c r="E20" s="121"/>
      <c r="F20" s="122"/>
      <c r="G20" s="122"/>
      <c r="H20" s="121"/>
      <c r="I20" s="121"/>
      <c r="J20" s="123"/>
      <c r="K20" s="133"/>
    </row>
    <row r="21" spans="2:11" ht="30" customHeight="1">
      <c r="B21" s="484"/>
      <c r="C21" s="475"/>
      <c r="D21" s="125" t="s">
        <v>77</v>
      </c>
      <c r="E21" s="126"/>
      <c r="F21" s="127"/>
      <c r="G21" s="127"/>
      <c r="H21" s="126"/>
      <c r="I21" s="128"/>
      <c r="J21" s="129"/>
      <c r="K21" s="124"/>
    </row>
    <row r="22" spans="2:11" ht="30" customHeight="1" thickBot="1">
      <c r="B22" s="485"/>
      <c r="C22" s="476"/>
      <c r="D22" s="130" t="s">
        <v>78</v>
      </c>
      <c r="E22" s="131"/>
      <c r="F22" s="132"/>
      <c r="G22" s="132"/>
      <c r="H22" s="131"/>
      <c r="I22" s="128"/>
      <c r="J22" s="129"/>
      <c r="K22" s="124"/>
    </row>
    <row r="23" spans="2:11" ht="30" customHeight="1">
      <c r="B23" s="483">
        <f>'TEAM NAMES &amp; EVENTS'!$E$18</f>
        <v>0</v>
      </c>
      <c r="C23" s="474">
        <f>'TEAM NAMES &amp; EVENTS'!$D$18</f>
        <v>0</v>
      </c>
      <c r="D23" s="120" t="s">
        <v>76</v>
      </c>
      <c r="E23" s="121"/>
      <c r="F23" s="122"/>
      <c r="G23" s="122"/>
      <c r="H23" s="121"/>
      <c r="I23" s="121"/>
      <c r="J23" s="123"/>
      <c r="K23" s="133"/>
    </row>
    <row r="24" spans="2:11" ht="30" customHeight="1">
      <c r="B24" s="484"/>
      <c r="C24" s="475"/>
      <c r="D24" s="125" t="s">
        <v>77</v>
      </c>
      <c r="E24" s="126"/>
      <c r="F24" s="127"/>
      <c r="G24" s="127"/>
      <c r="H24" s="126"/>
      <c r="I24" s="128"/>
      <c r="J24" s="129"/>
      <c r="K24" s="124"/>
    </row>
    <row r="25" spans="2:11" ht="30" customHeight="1" thickBot="1">
      <c r="B25" s="485"/>
      <c r="C25" s="476"/>
      <c r="D25" s="130" t="s">
        <v>78</v>
      </c>
      <c r="E25" s="131"/>
      <c r="F25" s="132"/>
      <c r="G25" s="132"/>
      <c r="H25" s="131"/>
      <c r="I25" s="128"/>
      <c r="J25" s="129"/>
      <c r="K25" s="124"/>
    </row>
    <row r="26" spans="2:11" ht="30" customHeight="1">
      <c r="B26" s="483">
        <f>'TEAM NAMES &amp; EVENTS'!$E$19</f>
        <v>0</v>
      </c>
      <c r="C26" s="474">
        <f>'TEAM NAMES &amp; EVENTS'!$D$19</f>
        <v>0</v>
      </c>
      <c r="D26" s="120" t="s">
        <v>76</v>
      </c>
      <c r="E26" s="121"/>
      <c r="F26" s="122"/>
      <c r="G26" s="122"/>
      <c r="H26" s="121"/>
      <c r="I26" s="121"/>
      <c r="J26" s="123"/>
      <c r="K26" s="133"/>
    </row>
    <row r="27" spans="2:11" ht="30" customHeight="1">
      <c r="B27" s="484"/>
      <c r="C27" s="475"/>
      <c r="D27" s="125" t="s">
        <v>77</v>
      </c>
      <c r="E27" s="126"/>
      <c r="F27" s="127"/>
      <c r="G27" s="127"/>
      <c r="H27" s="126"/>
      <c r="I27" s="128"/>
      <c r="J27" s="129"/>
      <c r="K27" s="124"/>
    </row>
    <row r="28" spans="2:11" ht="30" customHeight="1" thickBot="1">
      <c r="B28" s="485"/>
      <c r="C28" s="476"/>
      <c r="D28" s="130" t="s">
        <v>78</v>
      </c>
      <c r="E28" s="131"/>
      <c r="F28" s="132"/>
      <c r="G28" s="132"/>
      <c r="H28" s="131"/>
      <c r="I28" s="148"/>
      <c r="J28" s="149"/>
      <c r="K28" s="150"/>
    </row>
    <row r="31" spans="2:11" ht="27">
      <c r="B31" s="116" t="s">
        <v>83</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6" t="s">
        <v>12</v>
      </c>
      <c r="C33" s="490" t="s">
        <v>13</v>
      </c>
      <c r="D33" s="488" t="s">
        <v>72</v>
      </c>
      <c r="E33" s="488" t="s">
        <v>73</v>
      </c>
      <c r="F33" s="488"/>
      <c r="G33" s="488"/>
      <c r="H33" s="481" t="s">
        <v>74</v>
      </c>
      <c r="I33" s="481" t="s">
        <v>75</v>
      </c>
      <c r="J33" s="477" t="s">
        <v>30</v>
      </c>
      <c r="K33" s="479" t="s">
        <v>31</v>
      </c>
    </row>
    <row r="34" spans="2:11" ht="30" customHeight="1" thickBot="1">
      <c r="B34" s="487"/>
      <c r="C34" s="491"/>
      <c r="D34" s="489"/>
      <c r="E34" s="137">
        <v>1</v>
      </c>
      <c r="F34" s="138">
        <v>2</v>
      </c>
      <c r="G34" s="138">
        <v>3</v>
      </c>
      <c r="H34" s="482"/>
      <c r="I34" s="482"/>
      <c r="J34" s="478"/>
      <c r="K34" s="480"/>
    </row>
    <row r="35" spans="2:11" ht="30" customHeight="1">
      <c r="B35" s="483" t="str">
        <f>'TEAM NAMES &amp; EVENTS'!$E$12</f>
        <v>RED</v>
      </c>
      <c r="C35" s="474" t="str">
        <f>'TEAM NAMES &amp; EVENTS'!$D$12</f>
        <v>Austin Farm</v>
      </c>
      <c r="D35" s="120" t="s">
        <v>76</v>
      </c>
      <c r="E35" s="121"/>
      <c r="F35" s="121"/>
      <c r="G35" s="121"/>
      <c r="H35" s="121"/>
      <c r="I35" s="121"/>
      <c r="J35" s="123"/>
      <c r="K35" s="124"/>
    </row>
    <row r="36" spans="2:11" ht="30" customHeight="1">
      <c r="B36" s="484"/>
      <c r="C36" s="475"/>
      <c r="D36" s="125" t="s">
        <v>77</v>
      </c>
      <c r="E36" s="126"/>
      <c r="F36" s="126"/>
      <c r="G36" s="126"/>
      <c r="H36" s="126"/>
      <c r="I36" s="128"/>
      <c r="J36" s="129"/>
      <c r="K36" s="124"/>
    </row>
    <row r="37" spans="2:11" ht="30" customHeight="1" thickBot="1">
      <c r="B37" s="485"/>
      <c r="C37" s="476"/>
      <c r="D37" s="130" t="s">
        <v>78</v>
      </c>
      <c r="E37" s="131"/>
      <c r="F37" s="131"/>
      <c r="G37" s="131"/>
      <c r="H37" s="131"/>
      <c r="I37" s="128"/>
      <c r="J37" s="129"/>
      <c r="K37" s="124"/>
    </row>
    <row r="38" spans="2:11" ht="30" customHeight="1">
      <c r="B38" s="483" t="str">
        <f>'TEAM NAMES &amp; EVENTS'!$E$13</f>
        <v>YELLOW</v>
      </c>
      <c r="C38" s="474" t="str">
        <f>'TEAM NAMES &amp; EVENTS'!$D$13</f>
        <v>Widey Court</v>
      </c>
      <c r="D38" s="120" t="s">
        <v>76</v>
      </c>
      <c r="E38" s="121"/>
      <c r="F38" s="121"/>
      <c r="G38" s="121"/>
      <c r="H38" s="121"/>
      <c r="I38" s="121"/>
      <c r="J38" s="123"/>
      <c r="K38" s="133"/>
    </row>
    <row r="39" spans="2:11" ht="30" customHeight="1">
      <c r="B39" s="484"/>
      <c r="C39" s="475"/>
      <c r="D39" s="125" t="s">
        <v>77</v>
      </c>
      <c r="E39" s="126"/>
      <c r="F39" s="126"/>
      <c r="G39" s="126"/>
      <c r="H39" s="126"/>
      <c r="I39" s="128"/>
      <c r="J39" s="129"/>
      <c r="K39" s="124"/>
    </row>
    <row r="40" spans="2:11" ht="30" customHeight="1" thickBot="1">
      <c r="B40" s="485"/>
      <c r="C40" s="476"/>
      <c r="D40" s="130" t="s">
        <v>78</v>
      </c>
      <c r="E40" s="131"/>
      <c r="F40" s="131"/>
      <c r="G40" s="131"/>
      <c r="H40" s="131"/>
      <c r="I40" s="128"/>
      <c r="J40" s="129"/>
      <c r="K40" s="124"/>
    </row>
    <row r="41" spans="2:11" ht="30" customHeight="1">
      <c r="B41" s="483" t="str">
        <f>'TEAM NAMES &amp; EVENTS'!$E$14</f>
        <v>GREEN</v>
      </c>
      <c r="C41" s="474" t="str">
        <f>'TEAM NAMES &amp; EVENTS'!$D$14</f>
        <v>St Edwards</v>
      </c>
      <c r="D41" s="120" t="s">
        <v>76</v>
      </c>
      <c r="E41" s="121"/>
      <c r="F41" s="121"/>
      <c r="G41" s="121"/>
      <c r="H41" s="121"/>
      <c r="I41" s="121"/>
      <c r="J41" s="123"/>
      <c r="K41" s="133"/>
    </row>
    <row r="42" spans="2:11" ht="30" customHeight="1">
      <c r="B42" s="484"/>
      <c r="C42" s="475"/>
      <c r="D42" s="125" t="s">
        <v>77</v>
      </c>
      <c r="E42" s="126"/>
      <c r="F42" s="126"/>
      <c r="G42" s="126"/>
      <c r="H42" s="126"/>
      <c r="I42" s="128"/>
      <c r="J42" s="129"/>
      <c r="K42" s="124"/>
    </row>
    <row r="43" spans="2:11" ht="30" customHeight="1" thickBot="1">
      <c r="B43" s="485"/>
      <c r="C43" s="476"/>
      <c r="D43" s="130" t="s">
        <v>78</v>
      </c>
      <c r="E43" s="131"/>
      <c r="F43" s="131"/>
      <c r="G43" s="131"/>
      <c r="H43" s="131"/>
      <c r="I43" s="128"/>
      <c r="J43" s="129"/>
      <c r="K43" s="124"/>
    </row>
    <row r="44" spans="2:11" ht="30" customHeight="1">
      <c r="B44" s="483" t="str">
        <f>'TEAM NAMES &amp; EVENTS'!$E$15</f>
        <v>BLUE</v>
      </c>
      <c r="C44" s="474" t="str">
        <f>'TEAM NAMES &amp; EVENTS'!$D$15</f>
        <v>Compton</v>
      </c>
      <c r="D44" s="120" t="s">
        <v>76</v>
      </c>
      <c r="E44" s="121"/>
      <c r="F44" s="121"/>
      <c r="G44" s="121"/>
      <c r="H44" s="121"/>
      <c r="I44" s="121"/>
      <c r="J44" s="123"/>
      <c r="K44" s="133"/>
    </row>
    <row r="45" spans="2:11" ht="30" customHeight="1">
      <c r="B45" s="484"/>
      <c r="C45" s="475"/>
      <c r="D45" s="125" t="s">
        <v>77</v>
      </c>
      <c r="E45" s="126"/>
      <c r="F45" s="126"/>
      <c r="G45" s="126"/>
      <c r="H45" s="126"/>
      <c r="I45" s="128"/>
      <c r="J45" s="129"/>
      <c r="K45" s="124"/>
    </row>
    <row r="46" spans="2:11" ht="30" customHeight="1" thickBot="1">
      <c r="B46" s="485"/>
      <c r="C46" s="476"/>
      <c r="D46" s="130" t="s">
        <v>78</v>
      </c>
      <c r="E46" s="131"/>
      <c r="F46" s="131"/>
      <c r="G46" s="131"/>
      <c r="H46" s="131"/>
      <c r="I46" s="128"/>
      <c r="J46" s="129"/>
      <c r="K46" s="124"/>
    </row>
    <row r="47" spans="2:11" ht="30" customHeight="1">
      <c r="B47" s="483">
        <f>'TEAM NAMES &amp; EVENTS'!$E$16</f>
        <v>0</v>
      </c>
      <c r="C47" s="474">
        <f>'TEAM NAMES &amp; EVENTS'!$D$16</f>
        <v>0</v>
      </c>
      <c r="D47" s="120" t="s">
        <v>76</v>
      </c>
      <c r="E47" s="121"/>
      <c r="F47" s="121"/>
      <c r="G47" s="121"/>
      <c r="H47" s="121"/>
      <c r="I47" s="121"/>
      <c r="J47" s="123"/>
      <c r="K47" s="133"/>
    </row>
    <row r="48" spans="2:11" ht="30" customHeight="1">
      <c r="B48" s="484"/>
      <c r="C48" s="475"/>
      <c r="D48" s="125" t="s">
        <v>77</v>
      </c>
      <c r="E48" s="126"/>
      <c r="F48" s="126"/>
      <c r="G48" s="126"/>
      <c r="H48" s="126"/>
      <c r="I48" s="128"/>
      <c r="J48" s="129"/>
      <c r="K48" s="124"/>
    </row>
    <row r="49" spans="2:11" ht="30" customHeight="1" thickBot="1">
      <c r="B49" s="485"/>
      <c r="C49" s="476"/>
      <c r="D49" s="130" t="s">
        <v>78</v>
      </c>
      <c r="E49" s="131"/>
      <c r="F49" s="131"/>
      <c r="G49" s="131"/>
      <c r="H49" s="131"/>
      <c r="I49" s="128"/>
      <c r="J49" s="129"/>
      <c r="K49" s="124"/>
    </row>
    <row r="50" spans="2:11" ht="30" customHeight="1">
      <c r="B50" s="483">
        <f>'TEAM NAMES &amp; EVENTS'!$E$17</f>
        <v>0</v>
      </c>
      <c r="C50" s="474">
        <f>'TEAM NAMES &amp; EVENTS'!$D$17</f>
        <v>0</v>
      </c>
      <c r="D50" s="120" t="s">
        <v>76</v>
      </c>
      <c r="E50" s="121"/>
      <c r="F50" s="121"/>
      <c r="G50" s="121"/>
      <c r="H50" s="121"/>
      <c r="I50" s="121"/>
      <c r="J50" s="123"/>
      <c r="K50" s="133"/>
    </row>
    <row r="51" spans="2:11" ht="30" customHeight="1">
      <c r="B51" s="484"/>
      <c r="C51" s="475"/>
      <c r="D51" s="125" t="s">
        <v>77</v>
      </c>
      <c r="E51" s="126"/>
      <c r="F51" s="126"/>
      <c r="G51" s="126"/>
      <c r="H51" s="126"/>
      <c r="I51" s="128"/>
      <c r="J51" s="129"/>
      <c r="K51" s="124"/>
    </row>
    <row r="52" spans="2:11" ht="30" customHeight="1" thickBot="1">
      <c r="B52" s="485"/>
      <c r="C52" s="476"/>
      <c r="D52" s="130" t="s">
        <v>78</v>
      </c>
      <c r="E52" s="131"/>
      <c r="F52" s="131"/>
      <c r="G52" s="131"/>
      <c r="H52" s="131"/>
      <c r="I52" s="128"/>
      <c r="J52" s="129"/>
      <c r="K52" s="124"/>
    </row>
    <row r="53" spans="2:11" ht="30" customHeight="1">
      <c r="B53" s="483">
        <f>'TEAM NAMES &amp; EVENTS'!$E$18</f>
        <v>0</v>
      </c>
      <c r="C53" s="474">
        <f>'TEAM NAMES &amp; EVENTS'!$D$18</f>
        <v>0</v>
      </c>
      <c r="D53" s="120" t="s">
        <v>76</v>
      </c>
      <c r="E53" s="121"/>
      <c r="F53" s="121"/>
      <c r="G53" s="121"/>
      <c r="H53" s="121"/>
      <c r="I53" s="121"/>
      <c r="J53" s="123"/>
      <c r="K53" s="133"/>
    </row>
    <row r="54" spans="2:11" ht="30" customHeight="1">
      <c r="B54" s="484"/>
      <c r="C54" s="475"/>
      <c r="D54" s="125" t="s">
        <v>77</v>
      </c>
      <c r="E54" s="126"/>
      <c r="F54" s="126"/>
      <c r="G54" s="126"/>
      <c r="H54" s="126"/>
      <c r="I54" s="128"/>
      <c r="J54" s="129"/>
      <c r="K54" s="124"/>
    </row>
    <row r="55" spans="2:11" ht="30" customHeight="1" thickBot="1">
      <c r="B55" s="485"/>
      <c r="C55" s="476"/>
      <c r="D55" s="130" t="s">
        <v>78</v>
      </c>
      <c r="E55" s="131"/>
      <c r="F55" s="131"/>
      <c r="G55" s="131"/>
      <c r="H55" s="131"/>
      <c r="I55" s="128"/>
      <c r="J55" s="129"/>
      <c r="K55" s="124"/>
    </row>
    <row r="56" spans="2:11" ht="30" customHeight="1">
      <c r="B56" s="483">
        <f>'TEAM NAMES &amp; EVENTS'!$E$19</f>
        <v>0</v>
      </c>
      <c r="C56" s="474">
        <f>'TEAM NAMES &amp; EVENTS'!$D$19</f>
        <v>0</v>
      </c>
      <c r="D56" s="120" t="s">
        <v>76</v>
      </c>
      <c r="E56" s="121"/>
      <c r="F56" s="121"/>
      <c r="G56" s="121"/>
      <c r="H56" s="121"/>
      <c r="I56" s="121"/>
      <c r="J56" s="123"/>
      <c r="K56" s="133"/>
    </row>
    <row r="57" spans="2:11" ht="30" customHeight="1">
      <c r="B57" s="484"/>
      <c r="C57" s="475"/>
      <c r="D57" s="125" t="s">
        <v>77</v>
      </c>
      <c r="E57" s="126"/>
      <c r="F57" s="126"/>
      <c r="G57" s="126"/>
      <c r="H57" s="126"/>
      <c r="I57" s="128"/>
      <c r="J57" s="129"/>
      <c r="K57" s="124"/>
    </row>
    <row r="58" spans="2:11" ht="30" customHeight="1" thickBot="1">
      <c r="B58" s="485"/>
      <c r="C58" s="476"/>
      <c r="D58" s="130" t="s">
        <v>78</v>
      </c>
      <c r="E58" s="131"/>
      <c r="F58" s="131"/>
      <c r="G58" s="131"/>
      <c r="H58" s="131"/>
      <c r="I58" s="148"/>
      <c r="J58" s="149"/>
      <c r="K58" s="150"/>
    </row>
    <row r="59" spans="2:3" ht="15">
      <c r="B59" s="134"/>
      <c r="C59" s="134"/>
    </row>
    <row r="60" spans="2:3" ht="15">
      <c r="B60" s="134"/>
      <c r="C60" s="134"/>
    </row>
    <row r="61" spans="2:11" ht="27">
      <c r="B61" s="116" t="s">
        <v>84</v>
      </c>
      <c r="C61" s="135"/>
      <c r="D61" s="117"/>
      <c r="E61" s="117"/>
      <c r="F61" s="117"/>
      <c r="G61" s="117"/>
      <c r="H61" s="117"/>
      <c r="I61" s="117"/>
      <c r="J61" s="117"/>
      <c r="K61" s="117"/>
    </row>
    <row r="62" spans="2:11" ht="15" thickBot="1">
      <c r="B62" s="136"/>
      <c r="C62" s="136"/>
      <c r="D62" s="119"/>
      <c r="E62" s="119"/>
      <c r="F62" s="119"/>
      <c r="G62" s="119"/>
      <c r="H62" s="119"/>
      <c r="I62" s="119"/>
      <c r="J62" s="119"/>
      <c r="K62" s="119"/>
    </row>
    <row r="63" spans="2:11" ht="30" customHeight="1" thickTop="1">
      <c r="B63" s="486" t="s">
        <v>12</v>
      </c>
      <c r="C63" s="490" t="s">
        <v>13</v>
      </c>
      <c r="D63" s="488" t="s">
        <v>72</v>
      </c>
      <c r="E63" s="488" t="s">
        <v>73</v>
      </c>
      <c r="F63" s="488"/>
      <c r="G63" s="488"/>
      <c r="H63" s="481" t="s">
        <v>74</v>
      </c>
      <c r="I63" s="481" t="s">
        <v>75</v>
      </c>
      <c r="J63" s="477" t="s">
        <v>30</v>
      </c>
      <c r="K63" s="479" t="s">
        <v>31</v>
      </c>
    </row>
    <row r="64" spans="2:11" ht="30" customHeight="1" thickBot="1">
      <c r="B64" s="487"/>
      <c r="C64" s="491"/>
      <c r="D64" s="489"/>
      <c r="E64" s="137">
        <v>1</v>
      </c>
      <c r="F64" s="138">
        <v>2</v>
      </c>
      <c r="G64" s="138">
        <v>3</v>
      </c>
      <c r="H64" s="482"/>
      <c r="I64" s="482"/>
      <c r="J64" s="478"/>
      <c r="K64" s="480"/>
    </row>
    <row r="65" spans="2:11" ht="30" customHeight="1">
      <c r="B65" s="483" t="str">
        <f>'TEAM NAMES &amp; EVENTS'!$E$12</f>
        <v>RED</v>
      </c>
      <c r="C65" s="474" t="str">
        <f>'TEAM NAMES &amp; EVENTS'!$D$12</f>
        <v>Austin Farm</v>
      </c>
      <c r="D65" s="120" t="s">
        <v>76</v>
      </c>
      <c r="E65" s="121"/>
      <c r="F65" s="121"/>
      <c r="G65" s="121"/>
      <c r="H65" s="121"/>
      <c r="I65" s="121"/>
      <c r="J65" s="123"/>
      <c r="K65" s="124"/>
    </row>
    <row r="66" spans="2:11" ht="30" customHeight="1">
      <c r="B66" s="484"/>
      <c r="C66" s="475"/>
      <c r="D66" s="125" t="s">
        <v>77</v>
      </c>
      <c r="E66" s="126"/>
      <c r="F66" s="126"/>
      <c r="G66" s="126"/>
      <c r="H66" s="126"/>
      <c r="I66" s="128"/>
      <c r="J66" s="129"/>
      <c r="K66" s="124"/>
    </row>
    <row r="67" spans="2:11" ht="30" customHeight="1" thickBot="1">
      <c r="B67" s="485"/>
      <c r="C67" s="476"/>
      <c r="D67" s="130" t="s">
        <v>78</v>
      </c>
      <c r="E67" s="131"/>
      <c r="F67" s="131"/>
      <c r="G67" s="131"/>
      <c r="H67" s="131"/>
      <c r="I67" s="128"/>
      <c r="J67" s="129"/>
      <c r="K67" s="124"/>
    </row>
    <row r="68" spans="2:11" ht="30" customHeight="1">
      <c r="B68" s="483" t="str">
        <f>'TEAM NAMES &amp; EVENTS'!$E$13</f>
        <v>YELLOW</v>
      </c>
      <c r="C68" s="474" t="str">
        <f>'TEAM NAMES &amp; EVENTS'!$D$13</f>
        <v>Widey Court</v>
      </c>
      <c r="D68" s="120" t="s">
        <v>76</v>
      </c>
      <c r="E68" s="121"/>
      <c r="F68" s="121"/>
      <c r="G68" s="121"/>
      <c r="H68" s="121"/>
      <c r="I68" s="121"/>
      <c r="J68" s="123"/>
      <c r="K68" s="133"/>
    </row>
    <row r="69" spans="2:11" ht="30" customHeight="1">
      <c r="B69" s="484"/>
      <c r="C69" s="475"/>
      <c r="D69" s="125" t="s">
        <v>77</v>
      </c>
      <c r="E69" s="126"/>
      <c r="F69" s="126"/>
      <c r="G69" s="126"/>
      <c r="H69" s="126"/>
      <c r="I69" s="128"/>
      <c r="J69" s="129"/>
      <c r="K69" s="124"/>
    </row>
    <row r="70" spans="2:11" ht="30" customHeight="1" thickBot="1">
      <c r="B70" s="485"/>
      <c r="C70" s="476"/>
      <c r="D70" s="130" t="s">
        <v>78</v>
      </c>
      <c r="E70" s="131"/>
      <c r="F70" s="131"/>
      <c r="G70" s="131"/>
      <c r="H70" s="131"/>
      <c r="I70" s="128"/>
      <c r="J70" s="129"/>
      <c r="K70" s="124"/>
    </row>
    <row r="71" spans="2:11" ht="30" customHeight="1">
      <c r="B71" s="483" t="str">
        <f>'TEAM NAMES &amp; EVENTS'!$E$14</f>
        <v>GREEN</v>
      </c>
      <c r="C71" s="474" t="str">
        <f>'TEAM NAMES &amp; EVENTS'!$D$14</f>
        <v>St Edwards</v>
      </c>
      <c r="D71" s="120" t="s">
        <v>76</v>
      </c>
      <c r="E71" s="121"/>
      <c r="F71" s="121"/>
      <c r="G71" s="121"/>
      <c r="H71" s="121"/>
      <c r="I71" s="121"/>
      <c r="J71" s="123"/>
      <c r="K71" s="133"/>
    </row>
    <row r="72" spans="2:11" ht="30" customHeight="1">
      <c r="B72" s="484"/>
      <c r="C72" s="475"/>
      <c r="D72" s="125" t="s">
        <v>77</v>
      </c>
      <c r="E72" s="126"/>
      <c r="F72" s="126"/>
      <c r="G72" s="126"/>
      <c r="H72" s="126"/>
      <c r="I72" s="128"/>
      <c r="J72" s="129"/>
      <c r="K72" s="124"/>
    </row>
    <row r="73" spans="2:11" ht="30" customHeight="1" thickBot="1">
      <c r="B73" s="485"/>
      <c r="C73" s="476"/>
      <c r="D73" s="130" t="s">
        <v>78</v>
      </c>
      <c r="E73" s="131"/>
      <c r="F73" s="131"/>
      <c r="G73" s="131"/>
      <c r="H73" s="131"/>
      <c r="I73" s="128"/>
      <c r="J73" s="129"/>
      <c r="K73" s="124"/>
    </row>
    <row r="74" spans="2:11" ht="30" customHeight="1">
      <c r="B74" s="483" t="str">
        <f>'TEAM NAMES &amp; EVENTS'!$E$15</f>
        <v>BLUE</v>
      </c>
      <c r="C74" s="474" t="str">
        <f>'TEAM NAMES &amp; EVENTS'!$D$15</f>
        <v>Compton</v>
      </c>
      <c r="D74" s="120" t="s">
        <v>76</v>
      </c>
      <c r="E74" s="121"/>
      <c r="F74" s="121"/>
      <c r="G74" s="121"/>
      <c r="H74" s="121"/>
      <c r="I74" s="121"/>
      <c r="J74" s="123"/>
      <c r="K74" s="133"/>
    </row>
    <row r="75" spans="2:11" ht="30" customHeight="1">
      <c r="B75" s="484"/>
      <c r="C75" s="475"/>
      <c r="D75" s="125" t="s">
        <v>77</v>
      </c>
      <c r="E75" s="126"/>
      <c r="F75" s="126"/>
      <c r="G75" s="126"/>
      <c r="H75" s="126"/>
      <c r="I75" s="128"/>
      <c r="J75" s="129"/>
      <c r="K75" s="124"/>
    </row>
    <row r="76" spans="2:11" ht="30" customHeight="1" thickBot="1">
      <c r="B76" s="485"/>
      <c r="C76" s="476"/>
      <c r="D76" s="130" t="s">
        <v>78</v>
      </c>
      <c r="E76" s="131"/>
      <c r="F76" s="131"/>
      <c r="G76" s="131"/>
      <c r="H76" s="131"/>
      <c r="I76" s="128"/>
      <c r="J76" s="129"/>
      <c r="K76" s="124"/>
    </row>
    <row r="77" spans="2:11" ht="30" customHeight="1">
      <c r="B77" s="483">
        <f>'TEAM NAMES &amp; EVENTS'!$E$16</f>
        <v>0</v>
      </c>
      <c r="C77" s="474">
        <f>'TEAM NAMES &amp; EVENTS'!$D$16</f>
        <v>0</v>
      </c>
      <c r="D77" s="120" t="s">
        <v>76</v>
      </c>
      <c r="E77" s="121"/>
      <c r="F77" s="121"/>
      <c r="G77" s="121"/>
      <c r="H77" s="121"/>
      <c r="I77" s="121"/>
      <c r="J77" s="123"/>
      <c r="K77" s="133"/>
    </row>
    <row r="78" spans="2:11" ht="30" customHeight="1">
      <c r="B78" s="484"/>
      <c r="C78" s="475"/>
      <c r="D78" s="125" t="s">
        <v>77</v>
      </c>
      <c r="E78" s="126"/>
      <c r="F78" s="126"/>
      <c r="G78" s="126"/>
      <c r="H78" s="126"/>
      <c r="I78" s="128"/>
      <c r="J78" s="129"/>
      <c r="K78" s="124"/>
    </row>
    <row r="79" spans="2:11" ht="30" customHeight="1" thickBot="1">
      <c r="B79" s="485"/>
      <c r="C79" s="476"/>
      <c r="D79" s="130" t="s">
        <v>78</v>
      </c>
      <c r="E79" s="131"/>
      <c r="F79" s="131"/>
      <c r="G79" s="131"/>
      <c r="H79" s="131"/>
      <c r="I79" s="128"/>
      <c r="J79" s="129"/>
      <c r="K79" s="124"/>
    </row>
    <row r="80" spans="2:11" ht="30" customHeight="1">
      <c r="B80" s="483">
        <f>'TEAM NAMES &amp; EVENTS'!$E$17</f>
        <v>0</v>
      </c>
      <c r="C80" s="474">
        <f>'TEAM NAMES &amp; EVENTS'!$D$17</f>
        <v>0</v>
      </c>
      <c r="D80" s="120" t="s">
        <v>76</v>
      </c>
      <c r="E80" s="121"/>
      <c r="F80" s="121"/>
      <c r="G80" s="121"/>
      <c r="H80" s="121"/>
      <c r="I80" s="121"/>
      <c r="J80" s="123"/>
      <c r="K80" s="133"/>
    </row>
    <row r="81" spans="2:11" ht="30" customHeight="1">
      <c r="B81" s="484"/>
      <c r="C81" s="475"/>
      <c r="D81" s="125" t="s">
        <v>77</v>
      </c>
      <c r="E81" s="126"/>
      <c r="F81" s="126"/>
      <c r="G81" s="126"/>
      <c r="H81" s="126"/>
      <c r="I81" s="128"/>
      <c r="J81" s="129"/>
      <c r="K81" s="124"/>
    </row>
    <row r="82" spans="2:11" ht="30" customHeight="1" thickBot="1">
      <c r="B82" s="485"/>
      <c r="C82" s="476"/>
      <c r="D82" s="130" t="s">
        <v>78</v>
      </c>
      <c r="E82" s="131"/>
      <c r="F82" s="131"/>
      <c r="G82" s="131"/>
      <c r="H82" s="131"/>
      <c r="I82" s="128"/>
      <c r="J82" s="129"/>
      <c r="K82" s="124"/>
    </row>
    <row r="83" spans="2:11" ht="30" customHeight="1">
      <c r="B83" s="483">
        <f>'TEAM NAMES &amp; EVENTS'!$E$18</f>
        <v>0</v>
      </c>
      <c r="C83" s="474">
        <f>'TEAM NAMES &amp; EVENTS'!$D$18</f>
        <v>0</v>
      </c>
      <c r="D83" s="120" t="s">
        <v>76</v>
      </c>
      <c r="E83" s="121"/>
      <c r="F83" s="121"/>
      <c r="G83" s="121"/>
      <c r="H83" s="121"/>
      <c r="I83" s="121"/>
      <c r="J83" s="123"/>
      <c r="K83" s="133"/>
    </row>
    <row r="84" spans="2:11" ht="30" customHeight="1">
      <c r="B84" s="484"/>
      <c r="C84" s="475"/>
      <c r="D84" s="125" t="s">
        <v>77</v>
      </c>
      <c r="E84" s="126"/>
      <c r="F84" s="126"/>
      <c r="G84" s="126"/>
      <c r="H84" s="126"/>
      <c r="I84" s="128"/>
      <c r="J84" s="129"/>
      <c r="K84" s="124"/>
    </row>
    <row r="85" spans="2:11" ht="30" customHeight="1" thickBot="1">
      <c r="B85" s="485"/>
      <c r="C85" s="476"/>
      <c r="D85" s="130" t="s">
        <v>78</v>
      </c>
      <c r="E85" s="131"/>
      <c r="F85" s="131"/>
      <c r="G85" s="131"/>
      <c r="H85" s="131"/>
      <c r="I85" s="128"/>
      <c r="J85" s="129"/>
      <c r="K85" s="124"/>
    </row>
    <row r="86" spans="2:11" ht="30" customHeight="1">
      <c r="B86" s="483">
        <f>'TEAM NAMES &amp; EVENTS'!$E$19</f>
        <v>0</v>
      </c>
      <c r="C86" s="474">
        <f>'TEAM NAMES &amp; EVENTS'!$D$19</f>
        <v>0</v>
      </c>
      <c r="D86" s="120" t="s">
        <v>76</v>
      </c>
      <c r="E86" s="121"/>
      <c r="F86" s="121"/>
      <c r="G86" s="121"/>
      <c r="H86" s="121"/>
      <c r="I86" s="121"/>
      <c r="J86" s="123"/>
      <c r="K86" s="133"/>
    </row>
    <row r="87" spans="2:11" ht="30" customHeight="1">
      <c r="B87" s="484"/>
      <c r="C87" s="475"/>
      <c r="D87" s="125" t="s">
        <v>77</v>
      </c>
      <c r="E87" s="126"/>
      <c r="F87" s="126"/>
      <c r="G87" s="126"/>
      <c r="H87" s="126"/>
      <c r="I87" s="128"/>
      <c r="J87" s="129"/>
      <c r="K87" s="124"/>
    </row>
    <row r="88" spans="2:11" ht="30" customHeight="1" thickBot="1">
      <c r="B88" s="485"/>
      <c r="C88" s="476"/>
      <c r="D88" s="130" t="s">
        <v>78</v>
      </c>
      <c r="E88" s="131"/>
      <c r="F88" s="131"/>
      <c r="G88" s="131"/>
      <c r="H88" s="131"/>
      <c r="I88" s="148"/>
      <c r="J88" s="149"/>
      <c r="K88" s="150"/>
    </row>
    <row r="91" spans="2:11" ht="27">
      <c r="B91" s="116" t="s">
        <v>85</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6" t="s">
        <v>12</v>
      </c>
      <c r="C93" s="490" t="s">
        <v>13</v>
      </c>
      <c r="D93" s="488" t="s">
        <v>72</v>
      </c>
      <c r="E93" s="488" t="s">
        <v>73</v>
      </c>
      <c r="F93" s="488"/>
      <c r="G93" s="488"/>
      <c r="H93" s="481" t="s">
        <v>74</v>
      </c>
      <c r="I93" s="481" t="s">
        <v>75</v>
      </c>
      <c r="J93" s="477" t="s">
        <v>30</v>
      </c>
      <c r="K93" s="479" t="s">
        <v>31</v>
      </c>
    </row>
    <row r="94" spans="2:11" ht="30" customHeight="1" thickBot="1">
      <c r="B94" s="487"/>
      <c r="C94" s="491"/>
      <c r="D94" s="489"/>
      <c r="E94" s="137">
        <v>1</v>
      </c>
      <c r="F94" s="138">
        <v>2</v>
      </c>
      <c r="G94" s="138">
        <v>3</v>
      </c>
      <c r="H94" s="482"/>
      <c r="I94" s="482"/>
      <c r="J94" s="478"/>
      <c r="K94" s="480"/>
    </row>
    <row r="95" spans="2:11" ht="30" customHeight="1">
      <c r="B95" s="483" t="str">
        <f>'TEAM NAMES &amp; EVENTS'!$E$12</f>
        <v>RED</v>
      </c>
      <c r="C95" s="474" t="str">
        <f>'TEAM NAMES &amp; EVENTS'!$D$12</f>
        <v>Austin Farm</v>
      </c>
      <c r="D95" s="120" t="s">
        <v>76</v>
      </c>
      <c r="E95" s="121"/>
      <c r="F95" s="121"/>
      <c r="G95" s="121"/>
      <c r="H95" s="121"/>
      <c r="I95" s="121"/>
      <c r="J95" s="123"/>
      <c r="K95" s="124"/>
    </row>
    <row r="96" spans="2:11" ht="30" customHeight="1">
      <c r="B96" s="484"/>
      <c r="C96" s="475"/>
      <c r="D96" s="125" t="s">
        <v>77</v>
      </c>
      <c r="E96" s="126"/>
      <c r="F96" s="126"/>
      <c r="G96" s="126"/>
      <c r="H96" s="126"/>
      <c r="I96" s="128"/>
      <c r="J96" s="129"/>
      <c r="K96" s="124"/>
    </row>
    <row r="97" spans="2:11" ht="30" customHeight="1" thickBot="1">
      <c r="B97" s="485"/>
      <c r="C97" s="476"/>
      <c r="D97" s="130" t="s">
        <v>78</v>
      </c>
      <c r="E97" s="131"/>
      <c r="F97" s="131"/>
      <c r="G97" s="131"/>
      <c r="H97" s="131"/>
      <c r="I97" s="128"/>
      <c r="J97" s="129"/>
      <c r="K97" s="124"/>
    </row>
    <row r="98" spans="2:11" ht="30" customHeight="1">
      <c r="B98" s="483" t="str">
        <f>'TEAM NAMES &amp; EVENTS'!$E$13</f>
        <v>YELLOW</v>
      </c>
      <c r="C98" s="474" t="str">
        <f>'TEAM NAMES &amp; EVENTS'!$D$13</f>
        <v>Widey Court</v>
      </c>
      <c r="D98" s="120" t="s">
        <v>76</v>
      </c>
      <c r="E98" s="121"/>
      <c r="F98" s="121"/>
      <c r="G98" s="121"/>
      <c r="H98" s="121"/>
      <c r="I98" s="121"/>
      <c r="J98" s="123"/>
      <c r="K98" s="133"/>
    </row>
    <row r="99" spans="2:11" ht="30" customHeight="1">
      <c r="B99" s="484"/>
      <c r="C99" s="475"/>
      <c r="D99" s="125" t="s">
        <v>77</v>
      </c>
      <c r="E99" s="126"/>
      <c r="F99" s="126"/>
      <c r="G99" s="126"/>
      <c r="H99" s="126"/>
      <c r="I99" s="128"/>
      <c r="J99" s="129"/>
      <c r="K99" s="124"/>
    </row>
    <row r="100" spans="2:11" ht="30" customHeight="1" thickBot="1">
      <c r="B100" s="485"/>
      <c r="C100" s="476"/>
      <c r="D100" s="130" t="s">
        <v>78</v>
      </c>
      <c r="E100" s="131"/>
      <c r="F100" s="131"/>
      <c r="G100" s="131"/>
      <c r="H100" s="131"/>
      <c r="I100" s="128"/>
      <c r="J100" s="129"/>
      <c r="K100" s="124"/>
    </row>
    <row r="101" spans="2:11" ht="30" customHeight="1">
      <c r="B101" s="483" t="str">
        <f>'TEAM NAMES &amp; EVENTS'!$E$14</f>
        <v>GREEN</v>
      </c>
      <c r="C101" s="474" t="str">
        <f>'TEAM NAMES &amp; EVENTS'!$D$14</f>
        <v>St Edwards</v>
      </c>
      <c r="D101" s="120" t="s">
        <v>76</v>
      </c>
      <c r="E101" s="121"/>
      <c r="F101" s="121"/>
      <c r="G101" s="121"/>
      <c r="H101" s="121"/>
      <c r="I101" s="121"/>
      <c r="J101" s="123"/>
      <c r="K101" s="133"/>
    </row>
    <row r="102" spans="2:11" ht="30" customHeight="1">
      <c r="B102" s="484"/>
      <c r="C102" s="475"/>
      <c r="D102" s="125" t="s">
        <v>77</v>
      </c>
      <c r="E102" s="126"/>
      <c r="F102" s="126"/>
      <c r="G102" s="126"/>
      <c r="H102" s="126"/>
      <c r="I102" s="128"/>
      <c r="J102" s="129"/>
      <c r="K102" s="124"/>
    </row>
    <row r="103" spans="2:11" ht="30" customHeight="1" thickBot="1">
      <c r="B103" s="485"/>
      <c r="C103" s="476"/>
      <c r="D103" s="130" t="s">
        <v>78</v>
      </c>
      <c r="E103" s="131"/>
      <c r="F103" s="131"/>
      <c r="G103" s="131"/>
      <c r="H103" s="131"/>
      <c r="I103" s="128"/>
      <c r="J103" s="129"/>
      <c r="K103" s="124"/>
    </row>
    <row r="104" spans="2:11" ht="30" customHeight="1">
      <c r="B104" s="483" t="str">
        <f>'TEAM NAMES &amp; EVENTS'!$E$15</f>
        <v>BLUE</v>
      </c>
      <c r="C104" s="474" t="str">
        <f>'TEAM NAMES &amp; EVENTS'!$D$15</f>
        <v>Compton</v>
      </c>
      <c r="D104" s="120" t="s">
        <v>76</v>
      </c>
      <c r="E104" s="121"/>
      <c r="F104" s="121"/>
      <c r="G104" s="121"/>
      <c r="H104" s="121"/>
      <c r="I104" s="121"/>
      <c r="J104" s="123"/>
      <c r="K104" s="133"/>
    </row>
    <row r="105" spans="2:11" ht="30" customHeight="1">
      <c r="B105" s="484"/>
      <c r="C105" s="475"/>
      <c r="D105" s="125" t="s">
        <v>77</v>
      </c>
      <c r="E105" s="126"/>
      <c r="F105" s="126"/>
      <c r="G105" s="126"/>
      <c r="H105" s="126"/>
      <c r="I105" s="128"/>
      <c r="J105" s="129"/>
      <c r="K105" s="124"/>
    </row>
    <row r="106" spans="2:11" ht="30" customHeight="1" thickBot="1">
      <c r="B106" s="485"/>
      <c r="C106" s="476"/>
      <c r="D106" s="130" t="s">
        <v>78</v>
      </c>
      <c r="E106" s="131"/>
      <c r="F106" s="131"/>
      <c r="G106" s="131"/>
      <c r="H106" s="131"/>
      <c r="I106" s="128"/>
      <c r="J106" s="129"/>
      <c r="K106" s="124"/>
    </row>
    <row r="107" spans="2:11" ht="30" customHeight="1">
      <c r="B107" s="483">
        <f>'TEAM NAMES &amp; EVENTS'!$E$16</f>
        <v>0</v>
      </c>
      <c r="C107" s="474">
        <f>'TEAM NAMES &amp; EVENTS'!$D$16</f>
        <v>0</v>
      </c>
      <c r="D107" s="120" t="s">
        <v>76</v>
      </c>
      <c r="E107" s="121"/>
      <c r="F107" s="121"/>
      <c r="G107" s="121"/>
      <c r="H107" s="121"/>
      <c r="I107" s="121"/>
      <c r="J107" s="123"/>
      <c r="K107" s="133"/>
    </row>
    <row r="108" spans="2:11" ht="30" customHeight="1">
      <c r="B108" s="484"/>
      <c r="C108" s="475"/>
      <c r="D108" s="125" t="s">
        <v>77</v>
      </c>
      <c r="E108" s="126"/>
      <c r="F108" s="126"/>
      <c r="G108" s="126"/>
      <c r="H108" s="126"/>
      <c r="I108" s="128"/>
      <c r="J108" s="129"/>
      <c r="K108" s="124"/>
    </row>
    <row r="109" spans="2:11" ht="30" customHeight="1" thickBot="1">
      <c r="B109" s="485"/>
      <c r="C109" s="476"/>
      <c r="D109" s="130" t="s">
        <v>78</v>
      </c>
      <c r="E109" s="131"/>
      <c r="F109" s="131"/>
      <c r="G109" s="131"/>
      <c r="H109" s="131"/>
      <c r="I109" s="128"/>
      <c r="J109" s="129"/>
      <c r="K109" s="124"/>
    </row>
    <row r="110" spans="2:11" ht="30" customHeight="1">
      <c r="B110" s="483">
        <f>'TEAM NAMES &amp; EVENTS'!$E$17</f>
        <v>0</v>
      </c>
      <c r="C110" s="474">
        <f>'TEAM NAMES &amp; EVENTS'!$D$17</f>
        <v>0</v>
      </c>
      <c r="D110" s="120" t="s">
        <v>76</v>
      </c>
      <c r="E110" s="121"/>
      <c r="F110" s="121"/>
      <c r="G110" s="121"/>
      <c r="H110" s="121"/>
      <c r="I110" s="121"/>
      <c r="J110" s="123"/>
      <c r="K110" s="133"/>
    </row>
    <row r="111" spans="2:11" ht="30" customHeight="1">
      <c r="B111" s="484"/>
      <c r="C111" s="475"/>
      <c r="D111" s="125" t="s">
        <v>77</v>
      </c>
      <c r="E111" s="126"/>
      <c r="F111" s="126"/>
      <c r="G111" s="126"/>
      <c r="H111" s="126"/>
      <c r="I111" s="128"/>
      <c r="J111" s="129"/>
      <c r="K111" s="124"/>
    </row>
    <row r="112" spans="2:11" ht="30" customHeight="1" thickBot="1">
      <c r="B112" s="485"/>
      <c r="C112" s="476"/>
      <c r="D112" s="130" t="s">
        <v>78</v>
      </c>
      <c r="E112" s="131"/>
      <c r="F112" s="131"/>
      <c r="G112" s="131"/>
      <c r="H112" s="131"/>
      <c r="I112" s="128"/>
      <c r="J112" s="129"/>
      <c r="K112" s="124"/>
    </row>
    <row r="113" spans="2:11" ht="30" customHeight="1">
      <c r="B113" s="483">
        <f>'TEAM NAMES &amp; EVENTS'!$E$18</f>
        <v>0</v>
      </c>
      <c r="C113" s="474">
        <f>'TEAM NAMES &amp; EVENTS'!$D$18</f>
        <v>0</v>
      </c>
      <c r="D113" s="120" t="s">
        <v>76</v>
      </c>
      <c r="E113" s="121"/>
      <c r="F113" s="121"/>
      <c r="G113" s="121"/>
      <c r="H113" s="121"/>
      <c r="I113" s="121"/>
      <c r="J113" s="123"/>
      <c r="K113" s="133"/>
    </row>
    <row r="114" spans="2:11" ht="30" customHeight="1">
      <c r="B114" s="484"/>
      <c r="C114" s="475"/>
      <c r="D114" s="125" t="s">
        <v>77</v>
      </c>
      <c r="E114" s="126"/>
      <c r="F114" s="126"/>
      <c r="G114" s="126"/>
      <c r="H114" s="126"/>
      <c r="I114" s="128"/>
      <c r="J114" s="129"/>
      <c r="K114" s="124"/>
    </row>
    <row r="115" spans="2:11" ht="30" customHeight="1" thickBot="1">
      <c r="B115" s="485"/>
      <c r="C115" s="476"/>
      <c r="D115" s="130" t="s">
        <v>78</v>
      </c>
      <c r="E115" s="131"/>
      <c r="F115" s="131"/>
      <c r="G115" s="131"/>
      <c r="H115" s="131"/>
      <c r="I115" s="128"/>
      <c r="J115" s="129"/>
      <c r="K115" s="124"/>
    </row>
    <row r="116" spans="2:11" ht="30" customHeight="1">
      <c r="B116" s="483">
        <f>'TEAM NAMES &amp; EVENTS'!$E$19</f>
        <v>0</v>
      </c>
      <c r="C116" s="474">
        <f>'TEAM NAMES &amp; EVENTS'!$D$19</f>
        <v>0</v>
      </c>
      <c r="D116" s="120" t="s">
        <v>76</v>
      </c>
      <c r="E116" s="121"/>
      <c r="F116" s="121"/>
      <c r="G116" s="121"/>
      <c r="H116" s="121"/>
      <c r="I116" s="121"/>
      <c r="J116" s="123"/>
      <c r="K116" s="133"/>
    </row>
    <row r="117" spans="2:11" ht="30" customHeight="1">
      <c r="B117" s="484"/>
      <c r="C117" s="475"/>
      <c r="D117" s="125" t="s">
        <v>77</v>
      </c>
      <c r="E117" s="126"/>
      <c r="F117" s="126"/>
      <c r="G117" s="126"/>
      <c r="H117" s="126"/>
      <c r="I117" s="128"/>
      <c r="J117" s="129"/>
      <c r="K117" s="124"/>
    </row>
    <row r="118" spans="2:11" ht="30" customHeight="1" thickBot="1">
      <c r="B118" s="485"/>
      <c r="C118" s="476"/>
      <c r="D118" s="130" t="s">
        <v>78</v>
      </c>
      <c r="E118" s="131"/>
      <c r="F118" s="131"/>
      <c r="G118" s="131"/>
      <c r="H118" s="131"/>
      <c r="I118" s="148"/>
      <c r="J118" s="149"/>
      <c r="K118" s="150"/>
    </row>
    <row r="121" spans="2:11" ht="27">
      <c r="B121" s="116" t="s">
        <v>87</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6" t="s">
        <v>12</v>
      </c>
      <c r="C123" s="490" t="s">
        <v>13</v>
      </c>
      <c r="D123" s="488" t="s">
        <v>72</v>
      </c>
      <c r="E123" s="488" t="s">
        <v>73</v>
      </c>
      <c r="F123" s="488"/>
      <c r="G123" s="488"/>
      <c r="H123" s="481" t="s">
        <v>74</v>
      </c>
      <c r="I123" s="481" t="s">
        <v>75</v>
      </c>
      <c r="J123" s="477" t="s">
        <v>30</v>
      </c>
      <c r="K123" s="479" t="s">
        <v>31</v>
      </c>
    </row>
    <row r="124" spans="2:11" ht="30" customHeight="1" thickBot="1">
      <c r="B124" s="487"/>
      <c r="C124" s="491"/>
      <c r="D124" s="489"/>
      <c r="E124" s="137">
        <v>1</v>
      </c>
      <c r="F124" s="138">
        <v>2</v>
      </c>
      <c r="G124" s="138">
        <v>3</v>
      </c>
      <c r="H124" s="482"/>
      <c r="I124" s="482"/>
      <c r="J124" s="478"/>
      <c r="K124" s="480"/>
    </row>
    <row r="125" spans="2:11" ht="30" customHeight="1">
      <c r="B125" s="483" t="str">
        <f>'TEAM NAMES &amp; EVENTS'!$E$12</f>
        <v>RED</v>
      </c>
      <c r="C125" s="474" t="str">
        <f>'TEAM NAMES &amp; EVENTS'!$D$12</f>
        <v>Austin Farm</v>
      </c>
      <c r="D125" s="120" t="s">
        <v>76</v>
      </c>
      <c r="E125" s="121"/>
      <c r="F125" s="121"/>
      <c r="G125" s="121"/>
      <c r="H125" s="121"/>
      <c r="I125" s="121"/>
      <c r="J125" s="123"/>
      <c r="K125" s="124"/>
    </row>
    <row r="126" spans="2:11" ht="30" customHeight="1">
      <c r="B126" s="484"/>
      <c r="C126" s="475"/>
      <c r="D126" s="125" t="s">
        <v>77</v>
      </c>
      <c r="E126" s="126"/>
      <c r="F126" s="126"/>
      <c r="G126" s="126"/>
      <c r="H126" s="126"/>
      <c r="I126" s="128"/>
      <c r="J126" s="129"/>
      <c r="K126" s="124"/>
    </row>
    <row r="127" spans="2:11" ht="30" customHeight="1" thickBot="1">
      <c r="B127" s="485"/>
      <c r="C127" s="476"/>
      <c r="D127" s="130" t="s">
        <v>78</v>
      </c>
      <c r="E127" s="131"/>
      <c r="F127" s="131"/>
      <c r="G127" s="131"/>
      <c r="H127" s="131"/>
      <c r="I127" s="128"/>
      <c r="J127" s="129"/>
      <c r="K127" s="124"/>
    </row>
    <row r="128" spans="2:11" ht="30" customHeight="1">
      <c r="B128" s="483" t="str">
        <f>'TEAM NAMES &amp; EVENTS'!$E$13</f>
        <v>YELLOW</v>
      </c>
      <c r="C128" s="474" t="str">
        <f>'TEAM NAMES &amp; EVENTS'!$D$13</f>
        <v>Widey Court</v>
      </c>
      <c r="D128" s="120" t="s">
        <v>76</v>
      </c>
      <c r="E128" s="121"/>
      <c r="F128" s="121"/>
      <c r="G128" s="121"/>
      <c r="H128" s="121"/>
      <c r="I128" s="121"/>
      <c r="J128" s="123"/>
      <c r="K128" s="133"/>
    </row>
    <row r="129" spans="2:11" ht="30" customHeight="1">
      <c r="B129" s="484"/>
      <c r="C129" s="475"/>
      <c r="D129" s="125" t="s">
        <v>77</v>
      </c>
      <c r="E129" s="126"/>
      <c r="F129" s="126"/>
      <c r="G129" s="126"/>
      <c r="H129" s="126"/>
      <c r="I129" s="128"/>
      <c r="J129" s="129"/>
      <c r="K129" s="124"/>
    </row>
    <row r="130" spans="2:11" ht="30" customHeight="1" thickBot="1">
      <c r="B130" s="485"/>
      <c r="C130" s="476"/>
      <c r="D130" s="130" t="s">
        <v>78</v>
      </c>
      <c r="E130" s="131"/>
      <c r="F130" s="131"/>
      <c r="G130" s="131"/>
      <c r="H130" s="131"/>
      <c r="I130" s="128"/>
      <c r="J130" s="129"/>
      <c r="K130" s="124"/>
    </row>
    <row r="131" spans="2:11" ht="30" customHeight="1">
      <c r="B131" s="483" t="str">
        <f>'TEAM NAMES &amp; EVENTS'!$E$14</f>
        <v>GREEN</v>
      </c>
      <c r="C131" s="474" t="str">
        <f>'TEAM NAMES &amp; EVENTS'!$D$14</f>
        <v>St Edwards</v>
      </c>
      <c r="D131" s="120" t="s">
        <v>76</v>
      </c>
      <c r="E131" s="121"/>
      <c r="F131" s="121"/>
      <c r="G131" s="121"/>
      <c r="H131" s="121"/>
      <c r="I131" s="121"/>
      <c r="J131" s="123"/>
      <c r="K131" s="133"/>
    </row>
    <row r="132" spans="2:11" ht="30" customHeight="1">
      <c r="B132" s="484"/>
      <c r="C132" s="475"/>
      <c r="D132" s="125" t="s">
        <v>77</v>
      </c>
      <c r="E132" s="126"/>
      <c r="F132" s="126"/>
      <c r="G132" s="126"/>
      <c r="H132" s="126"/>
      <c r="I132" s="128"/>
      <c r="J132" s="129"/>
      <c r="K132" s="124"/>
    </row>
    <row r="133" spans="2:11" ht="30" customHeight="1" thickBot="1">
      <c r="B133" s="485"/>
      <c r="C133" s="476"/>
      <c r="D133" s="130" t="s">
        <v>78</v>
      </c>
      <c r="E133" s="131"/>
      <c r="F133" s="131"/>
      <c r="G133" s="131"/>
      <c r="H133" s="131"/>
      <c r="I133" s="128"/>
      <c r="J133" s="129"/>
      <c r="K133" s="124"/>
    </row>
    <row r="134" spans="2:11" ht="30" customHeight="1">
      <c r="B134" s="483" t="str">
        <f>'TEAM NAMES &amp; EVENTS'!$E$15</f>
        <v>BLUE</v>
      </c>
      <c r="C134" s="474" t="str">
        <f>'TEAM NAMES &amp; EVENTS'!$D$15</f>
        <v>Compton</v>
      </c>
      <c r="D134" s="120" t="s">
        <v>76</v>
      </c>
      <c r="E134" s="121"/>
      <c r="F134" s="121"/>
      <c r="G134" s="121"/>
      <c r="H134" s="121"/>
      <c r="I134" s="121"/>
      <c r="J134" s="123"/>
      <c r="K134" s="133"/>
    </row>
    <row r="135" spans="2:11" ht="30" customHeight="1">
      <c r="B135" s="484"/>
      <c r="C135" s="475"/>
      <c r="D135" s="125" t="s">
        <v>77</v>
      </c>
      <c r="E135" s="126"/>
      <c r="F135" s="126"/>
      <c r="G135" s="126"/>
      <c r="H135" s="126"/>
      <c r="I135" s="128"/>
      <c r="J135" s="129"/>
      <c r="K135" s="124"/>
    </row>
    <row r="136" spans="2:11" ht="30" customHeight="1" thickBot="1">
      <c r="B136" s="485"/>
      <c r="C136" s="476"/>
      <c r="D136" s="130" t="s">
        <v>78</v>
      </c>
      <c r="E136" s="131"/>
      <c r="F136" s="131"/>
      <c r="G136" s="131"/>
      <c r="H136" s="131"/>
      <c r="I136" s="128"/>
      <c r="J136" s="129"/>
      <c r="K136" s="124"/>
    </row>
    <row r="137" spans="2:11" ht="30" customHeight="1">
      <c r="B137" s="483">
        <f>'TEAM NAMES &amp; EVENTS'!$E$16</f>
        <v>0</v>
      </c>
      <c r="C137" s="474">
        <f>'TEAM NAMES &amp; EVENTS'!$D$16</f>
        <v>0</v>
      </c>
      <c r="D137" s="120" t="s">
        <v>76</v>
      </c>
      <c r="E137" s="121"/>
      <c r="F137" s="121"/>
      <c r="G137" s="121"/>
      <c r="H137" s="121"/>
      <c r="I137" s="121"/>
      <c r="J137" s="123"/>
      <c r="K137" s="133"/>
    </row>
    <row r="138" spans="2:11" ht="30" customHeight="1">
      <c r="B138" s="484"/>
      <c r="C138" s="475"/>
      <c r="D138" s="125" t="s">
        <v>77</v>
      </c>
      <c r="E138" s="126"/>
      <c r="F138" s="126"/>
      <c r="G138" s="126"/>
      <c r="H138" s="126"/>
      <c r="I138" s="128"/>
      <c r="J138" s="129"/>
      <c r="K138" s="124"/>
    </row>
    <row r="139" spans="2:11" ht="30" customHeight="1" thickBot="1">
      <c r="B139" s="485"/>
      <c r="C139" s="476"/>
      <c r="D139" s="130" t="s">
        <v>78</v>
      </c>
      <c r="E139" s="131"/>
      <c r="F139" s="131"/>
      <c r="G139" s="131"/>
      <c r="H139" s="131"/>
      <c r="I139" s="128"/>
      <c r="J139" s="129"/>
      <c r="K139" s="124"/>
    </row>
    <row r="140" spans="2:11" ht="30" customHeight="1">
      <c r="B140" s="483">
        <f>'TEAM NAMES &amp; EVENTS'!$E$17</f>
        <v>0</v>
      </c>
      <c r="C140" s="474">
        <f>'TEAM NAMES &amp; EVENTS'!$D$17</f>
        <v>0</v>
      </c>
      <c r="D140" s="120" t="s">
        <v>76</v>
      </c>
      <c r="E140" s="121"/>
      <c r="F140" s="121"/>
      <c r="G140" s="121"/>
      <c r="H140" s="121"/>
      <c r="I140" s="121"/>
      <c r="J140" s="123"/>
      <c r="K140" s="133"/>
    </row>
    <row r="141" spans="2:11" ht="30" customHeight="1">
      <c r="B141" s="484"/>
      <c r="C141" s="475"/>
      <c r="D141" s="125" t="s">
        <v>77</v>
      </c>
      <c r="E141" s="126"/>
      <c r="F141" s="126"/>
      <c r="G141" s="126"/>
      <c r="H141" s="126"/>
      <c r="I141" s="128"/>
      <c r="J141" s="129"/>
      <c r="K141" s="124"/>
    </row>
    <row r="142" spans="2:11" ht="30" customHeight="1" thickBot="1">
      <c r="B142" s="485"/>
      <c r="C142" s="476"/>
      <c r="D142" s="130" t="s">
        <v>78</v>
      </c>
      <c r="E142" s="131"/>
      <c r="F142" s="131"/>
      <c r="G142" s="131"/>
      <c r="H142" s="131"/>
      <c r="I142" s="128"/>
      <c r="J142" s="129"/>
      <c r="K142" s="124"/>
    </row>
    <row r="143" spans="2:11" ht="30" customHeight="1">
      <c r="B143" s="483">
        <f>'TEAM NAMES &amp; EVENTS'!$E$18</f>
        <v>0</v>
      </c>
      <c r="C143" s="474">
        <f>'TEAM NAMES &amp; EVENTS'!$D$18</f>
        <v>0</v>
      </c>
      <c r="D143" s="120" t="s">
        <v>76</v>
      </c>
      <c r="E143" s="121"/>
      <c r="F143" s="121"/>
      <c r="G143" s="121"/>
      <c r="H143" s="121"/>
      <c r="I143" s="121"/>
      <c r="J143" s="123"/>
      <c r="K143" s="133"/>
    </row>
    <row r="144" spans="2:11" ht="30" customHeight="1">
      <c r="B144" s="484"/>
      <c r="C144" s="475"/>
      <c r="D144" s="125" t="s">
        <v>77</v>
      </c>
      <c r="E144" s="126"/>
      <c r="F144" s="126"/>
      <c r="G144" s="126"/>
      <c r="H144" s="126"/>
      <c r="I144" s="128"/>
      <c r="J144" s="129"/>
      <c r="K144" s="124"/>
    </row>
    <row r="145" spans="2:11" ht="30" customHeight="1" thickBot="1">
      <c r="B145" s="485"/>
      <c r="C145" s="476"/>
      <c r="D145" s="130" t="s">
        <v>78</v>
      </c>
      <c r="E145" s="131"/>
      <c r="F145" s="131"/>
      <c r="G145" s="131"/>
      <c r="H145" s="131"/>
      <c r="I145" s="128"/>
      <c r="J145" s="129"/>
      <c r="K145" s="124"/>
    </row>
    <row r="146" spans="2:11" ht="30" customHeight="1">
      <c r="B146" s="483">
        <f>'TEAM NAMES &amp; EVENTS'!$E$19</f>
        <v>0</v>
      </c>
      <c r="C146" s="474">
        <f>'TEAM NAMES &amp; EVENTS'!$D$19</f>
        <v>0</v>
      </c>
      <c r="D146" s="120" t="s">
        <v>76</v>
      </c>
      <c r="E146" s="121"/>
      <c r="F146" s="121"/>
      <c r="G146" s="121"/>
      <c r="H146" s="121"/>
      <c r="I146" s="121"/>
      <c r="J146" s="123"/>
      <c r="K146" s="133"/>
    </row>
    <row r="147" spans="2:11" ht="30" customHeight="1">
      <c r="B147" s="484"/>
      <c r="C147" s="475"/>
      <c r="D147" s="125" t="s">
        <v>77</v>
      </c>
      <c r="E147" s="126"/>
      <c r="F147" s="126"/>
      <c r="G147" s="126"/>
      <c r="H147" s="126"/>
      <c r="I147" s="128"/>
      <c r="J147" s="129"/>
      <c r="K147" s="124"/>
    </row>
    <row r="148" spans="2:11" ht="30" customHeight="1" thickBot="1">
      <c r="B148" s="485"/>
      <c r="C148" s="476"/>
      <c r="D148" s="130" t="s">
        <v>78</v>
      </c>
      <c r="E148" s="131"/>
      <c r="F148" s="131"/>
      <c r="G148" s="131"/>
      <c r="H148" s="131"/>
      <c r="I148" s="148"/>
      <c r="J148" s="149"/>
      <c r="K148" s="150"/>
    </row>
    <row r="151" spans="2:11" ht="27">
      <c r="B151" s="116" t="s">
        <v>89</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6" t="s">
        <v>12</v>
      </c>
      <c r="C153" s="490" t="s">
        <v>13</v>
      </c>
      <c r="D153" s="488" t="s">
        <v>72</v>
      </c>
      <c r="E153" s="488" t="s">
        <v>73</v>
      </c>
      <c r="F153" s="488"/>
      <c r="G153" s="488"/>
      <c r="H153" s="481" t="s">
        <v>74</v>
      </c>
      <c r="I153" s="481" t="s">
        <v>75</v>
      </c>
      <c r="J153" s="477" t="s">
        <v>30</v>
      </c>
      <c r="K153" s="479" t="s">
        <v>31</v>
      </c>
    </row>
    <row r="154" spans="2:11" ht="30" customHeight="1" thickBot="1">
      <c r="B154" s="487"/>
      <c r="C154" s="491"/>
      <c r="D154" s="489"/>
      <c r="E154" s="137">
        <v>1</v>
      </c>
      <c r="F154" s="138">
        <v>2</v>
      </c>
      <c r="G154" s="138">
        <v>3</v>
      </c>
      <c r="H154" s="482"/>
      <c r="I154" s="482"/>
      <c r="J154" s="478"/>
      <c r="K154" s="480"/>
    </row>
    <row r="155" spans="2:11" ht="30" customHeight="1">
      <c r="B155" s="483" t="str">
        <f>'TEAM NAMES &amp; EVENTS'!$E$12</f>
        <v>RED</v>
      </c>
      <c r="C155" s="474" t="str">
        <f>'TEAM NAMES &amp; EVENTS'!$D$12</f>
        <v>Austin Farm</v>
      </c>
      <c r="D155" s="120" t="s">
        <v>76</v>
      </c>
      <c r="E155" s="121"/>
      <c r="F155" s="121"/>
      <c r="G155" s="121"/>
      <c r="H155" s="121"/>
      <c r="I155" s="121"/>
      <c r="J155" s="123"/>
      <c r="K155" s="124"/>
    </row>
    <row r="156" spans="2:11" ht="30" customHeight="1">
      <c r="B156" s="484"/>
      <c r="C156" s="475"/>
      <c r="D156" s="125" t="s">
        <v>77</v>
      </c>
      <c r="E156" s="126"/>
      <c r="F156" s="126"/>
      <c r="G156" s="126"/>
      <c r="H156" s="126"/>
      <c r="I156" s="128"/>
      <c r="J156" s="129"/>
      <c r="K156" s="124"/>
    </row>
    <row r="157" spans="2:11" ht="30" customHeight="1" thickBot="1">
      <c r="B157" s="485"/>
      <c r="C157" s="476"/>
      <c r="D157" s="130" t="s">
        <v>78</v>
      </c>
      <c r="E157" s="131"/>
      <c r="F157" s="131"/>
      <c r="G157" s="131"/>
      <c r="H157" s="131"/>
      <c r="I157" s="128"/>
      <c r="J157" s="129"/>
      <c r="K157" s="124"/>
    </row>
    <row r="158" spans="2:11" ht="30" customHeight="1">
      <c r="B158" s="483" t="str">
        <f>'TEAM NAMES &amp; EVENTS'!$E$13</f>
        <v>YELLOW</v>
      </c>
      <c r="C158" s="474" t="str">
        <f>'TEAM NAMES &amp; EVENTS'!$D$13</f>
        <v>Widey Court</v>
      </c>
      <c r="D158" s="120" t="s">
        <v>76</v>
      </c>
      <c r="E158" s="121"/>
      <c r="F158" s="121"/>
      <c r="G158" s="121"/>
      <c r="H158" s="121"/>
      <c r="I158" s="121"/>
      <c r="J158" s="123"/>
      <c r="K158" s="133"/>
    </row>
    <row r="159" spans="2:11" ht="30" customHeight="1">
      <c r="B159" s="484"/>
      <c r="C159" s="475"/>
      <c r="D159" s="125" t="s">
        <v>77</v>
      </c>
      <c r="E159" s="126"/>
      <c r="F159" s="126"/>
      <c r="G159" s="126"/>
      <c r="H159" s="126"/>
      <c r="I159" s="128"/>
      <c r="J159" s="129"/>
      <c r="K159" s="124"/>
    </row>
    <row r="160" spans="2:11" ht="30" customHeight="1" thickBot="1">
      <c r="B160" s="485"/>
      <c r="C160" s="476"/>
      <c r="D160" s="130" t="s">
        <v>78</v>
      </c>
      <c r="E160" s="131"/>
      <c r="F160" s="131"/>
      <c r="G160" s="131"/>
      <c r="H160" s="131"/>
      <c r="I160" s="128"/>
      <c r="J160" s="129"/>
      <c r="K160" s="124"/>
    </row>
    <row r="161" spans="2:11" ht="30" customHeight="1">
      <c r="B161" s="483" t="str">
        <f>'TEAM NAMES &amp; EVENTS'!$E$14</f>
        <v>GREEN</v>
      </c>
      <c r="C161" s="474" t="str">
        <f>'TEAM NAMES &amp; EVENTS'!$D$14</f>
        <v>St Edwards</v>
      </c>
      <c r="D161" s="120" t="s">
        <v>76</v>
      </c>
      <c r="E161" s="121"/>
      <c r="F161" s="121"/>
      <c r="G161" s="121"/>
      <c r="H161" s="121"/>
      <c r="I161" s="121"/>
      <c r="J161" s="123"/>
      <c r="K161" s="133"/>
    </row>
    <row r="162" spans="2:11" ht="30" customHeight="1">
      <c r="B162" s="484"/>
      <c r="C162" s="475"/>
      <c r="D162" s="125" t="s">
        <v>77</v>
      </c>
      <c r="E162" s="126"/>
      <c r="F162" s="126"/>
      <c r="G162" s="126"/>
      <c r="H162" s="126"/>
      <c r="I162" s="128"/>
      <c r="J162" s="129"/>
      <c r="K162" s="124"/>
    </row>
    <row r="163" spans="2:11" ht="30" customHeight="1" thickBot="1">
      <c r="B163" s="485"/>
      <c r="C163" s="476"/>
      <c r="D163" s="130" t="s">
        <v>78</v>
      </c>
      <c r="E163" s="131"/>
      <c r="F163" s="131"/>
      <c r="G163" s="131"/>
      <c r="H163" s="131"/>
      <c r="I163" s="128"/>
      <c r="J163" s="129"/>
      <c r="K163" s="124"/>
    </row>
    <row r="164" spans="2:11" ht="30" customHeight="1">
      <c r="B164" s="483" t="str">
        <f>'TEAM NAMES &amp; EVENTS'!$E$15</f>
        <v>BLUE</v>
      </c>
      <c r="C164" s="474" t="str">
        <f>'TEAM NAMES &amp; EVENTS'!$D$15</f>
        <v>Compton</v>
      </c>
      <c r="D164" s="120" t="s">
        <v>76</v>
      </c>
      <c r="E164" s="121"/>
      <c r="F164" s="121"/>
      <c r="G164" s="121"/>
      <c r="H164" s="121"/>
      <c r="I164" s="121"/>
      <c r="J164" s="123"/>
      <c r="K164" s="133"/>
    </row>
    <row r="165" spans="2:11" ht="30" customHeight="1">
      <c r="B165" s="484"/>
      <c r="C165" s="475"/>
      <c r="D165" s="125" t="s">
        <v>77</v>
      </c>
      <c r="E165" s="126"/>
      <c r="F165" s="126"/>
      <c r="G165" s="126"/>
      <c r="H165" s="126"/>
      <c r="I165" s="128"/>
      <c r="J165" s="129"/>
      <c r="K165" s="124"/>
    </row>
    <row r="166" spans="2:11" ht="30" customHeight="1" thickBot="1">
      <c r="B166" s="485"/>
      <c r="C166" s="476"/>
      <c r="D166" s="130" t="s">
        <v>78</v>
      </c>
      <c r="E166" s="131"/>
      <c r="F166" s="131"/>
      <c r="G166" s="131"/>
      <c r="H166" s="131"/>
      <c r="I166" s="128"/>
      <c r="J166" s="129"/>
      <c r="K166" s="124"/>
    </row>
    <row r="167" spans="2:11" ht="30" customHeight="1">
      <c r="B167" s="483">
        <f>'TEAM NAMES &amp; EVENTS'!$E$16</f>
        <v>0</v>
      </c>
      <c r="C167" s="474">
        <f>'TEAM NAMES &amp; EVENTS'!$D$16</f>
        <v>0</v>
      </c>
      <c r="D167" s="120" t="s">
        <v>76</v>
      </c>
      <c r="E167" s="121"/>
      <c r="F167" s="121"/>
      <c r="G167" s="121"/>
      <c r="H167" s="121"/>
      <c r="I167" s="121"/>
      <c r="J167" s="123"/>
      <c r="K167" s="133"/>
    </row>
    <row r="168" spans="2:11" ht="30" customHeight="1">
      <c r="B168" s="484"/>
      <c r="C168" s="475"/>
      <c r="D168" s="125" t="s">
        <v>77</v>
      </c>
      <c r="E168" s="126"/>
      <c r="F168" s="126"/>
      <c r="G168" s="126"/>
      <c r="H168" s="126"/>
      <c r="I168" s="128"/>
      <c r="J168" s="129"/>
      <c r="K168" s="124"/>
    </row>
    <row r="169" spans="2:11" ht="30" customHeight="1" thickBot="1">
      <c r="B169" s="485"/>
      <c r="C169" s="476"/>
      <c r="D169" s="130" t="s">
        <v>78</v>
      </c>
      <c r="E169" s="131"/>
      <c r="F169" s="131"/>
      <c r="G169" s="131"/>
      <c r="H169" s="131"/>
      <c r="I169" s="128"/>
      <c r="J169" s="129"/>
      <c r="K169" s="124"/>
    </row>
    <row r="170" spans="2:11" ht="30" customHeight="1">
      <c r="B170" s="483">
        <f>'TEAM NAMES &amp; EVENTS'!$E$17</f>
        <v>0</v>
      </c>
      <c r="C170" s="474">
        <f>'TEAM NAMES &amp; EVENTS'!$D$17</f>
        <v>0</v>
      </c>
      <c r="D170" s="120" t="s">
        <v>76</v>
      </c>
      <c r="E170" s="121"/>
      <c r="F170" s="121"/>
      <c r="G170" s="121"/>
      <c r="H170" s="121"/>
      <c r="I170" s="121"/>
      <c r="J170" s="123"/>
      <c r="K170" s="133"/>
    </row>
    <row r="171" spans="2:11" ht="30" customHeight="1">
      <c r="B171" s="484"/>
      <c r="C171" s="475"/>
      <c r="D171" s="125" t="s">
        <v>77</v>
      </c>
      <c r="E171" s="126"/>
      <c r="F171" s="126"/>
      <c r="G171" s="126"/>
      <c r="H171" s="126"/>
      <c r="I171" s="128"/>
      <c r="J171" s="129"/>
      <c r="K171" s="124"/>
    </row>
    <row r="172" spans="2:11" ht="30" customHeight="1" thickBot="1">
      <c r="B172" s="485"/>
      <c r="C172" s="476"/>
      <c r="D172" s="130" t="s">
        <v>78</v>
      </c>
      <c r="E172" s="131"/>
      <c r="F172" s="131"/>
      <c r="G172" s="131"/>
      <c r="H172" s="131"/>
      <c r="I172" s="128"/>
      <c r="J172" s="129"/>
      <c r="K172" s="124"/>
    </row>
    <row r="173" spans="2:11" ht="30" customHeight="1">
      <c r="B173" s="483">
        <f>'TEAM NAMES &amp; EVENTS'!$E$18</f>
        <v>0</v>
      </c>
      <c r="C173" s="474">
        <f>'TEAM NAMES &amp; EVENTS'!$D$18</f>
        <v>0</v>
      </c>
      <c r="D173" s="120" t="s">
        <v>76</v>
      </c>
      <c r="E173" s="121"/>
      <c r="F173" s="121"/>
      <c r="G173" s="121"/>
      <c r="H173" s="121"/>
      <c r="I173" s="121"/>
      <c r="J173" s="123"/>
      <c r="K173" s="133"/>
    </row>
    <row r="174" spans="2:11" ht="30" customHeight="1">
      <c r="B174" s="484"/>
      <c r="C174" s="475"/>
      <c r="D174" s="125" t="s">
        <v>77</v>
      </c>
      <c r="E174" s="126"/>
      <c r="F174" s="126"/>
      <c r="G174" s="126"/>
      <c r="H174" s="126"/>
      <c r="I174" s="128"/>
      <c r="J174" s="129"/>
      <c r="K174" s="124"/>
    </row>
    <row r="175" spans="2:11" ht="30" customHeight="1" thickBot="1">
      <c r="B175" s="485"/>
      <c r="C175" s="476"/>
      <c r="D175" s="130" t="s">
        <v>78</v>
      </c>
      <c r="E175" s="131"/>
      <c r="F175" s="131"/>
      <c r="G175" s="131"/>
      <c r="H175" s="131"/>
      <c r="I175" s="128"/>
      <c r="J175" s="129"/>
      <c r="K175" s="124"/>
    </row>
    <row r="176" spans="2:11" ht="30" customHeight="1">
      <c r="B176" s="483">
        <f>'TEAM NAMES &amp; EVENTS'!$E$19</f>
        <v>0</v>
      </c>
      <c r="C176" s="474">
        <f>'TEAM NAMES &amp; EVENTS'!$D$19</f>
        <v>0</v>
      </c>
      <c r="D176" s="120" t="s">
        <v>76</v>
      </c>
      <c r="E176" s="121"/>
      <c r="F176" s="121"/>
      <c r="G176" s="121"/>
      <c r="H176" s="121"/>
      <c r="I176" s="121"/>
      <c r="J176" s="123"/>
      <c r="K176" s="133"/>
    </row>
    <row r="177" spans="2:11" ht="30" customHeight="1">
      <c r="B177" s="484"/>
      <c r="C177" s="475"/>
      <c r="D177" s="125" t="s">
        <v>77</v>
      </c>
      <c r="E177" s="126"/>
      <c r="F177" s="126"/>
      <c r="G177" s="126"/>
      <c r="H177" s="126"/>
      <c r="I177" s="128"/>
      <c r="J177" s="129"/>
      <c r="K177" s="124"/>
    </row>
    <row r="178" spans="2:11" ht="30" customHeight="1" thickBot="1">
      <c r="B178" s="485"/>
      <c r="C178" s="476"/>
      <c r="D178" s="130" t="s">
        <v>78</v>
      </c>
      <c r="E178" s="131"/>
      <c r="F178" s="131"/>
      <c r="G178" s="131"/>
      <c r="H178" s="131"/>
      <c r="I178" s="148"/>
      <c r="J178" s="149"/>
      <c r="K178" s="150"/>
    </row>
  </sheetData>
  <sheetProtection password="CC28" sheet="1" objects="1" scenarios="1" selectLockedCells="1" selectUnlockedCells="1"/>
  <mergeCells count="144">
    <mergeCell ref="C170:C172"/>
    <mergeCell ref="C173:C175"/>
    <mergeCell ref="C176:C178"/>
    <mergeCell ref="C158:C160"/>
    <mergeCell ref="C161:C163"/>
    <mergeCell ref="C164:C166"/>
    <mergeCell ref="C167:C169"/>
    <mergeCell ref="C101:C103"/>
    <mergeCell ref="C104:C106"/>
    <mergeCell ref="C107:C109"/>
    <mergeCell ref="C110:C112"/>
    <mergeCell ref="C74:C76"/>
    <mergeCell ref="C77:C79"/>
    <mergeCell ref="C80:C82"/>
    <mergeCell ref="C83:C85"/>
    <mergeCell ref="C95:C97"/>
    <mergeCell ref="C98:C100"/>
    <mergeCell ref="C50:C52"/>
    <mergeCell ref="C26:C28"/>
    <mergeCell ref="C38:C40"/>
    <mergeCell ref="J123:J124"/>
    <mergeCell ref="K123:K124"/>
    <mergeCell ref="K63:K64"/>
    <mergeCell ref="I63:I64"/>
    <mergeCell ref="J63:J64"/>
    <mergeCell ref="K93:K94"/>
    <mergeCell ref="J93:J94"/>
    <mergeCell ref="B26:B28"/>
    <mergeCell ref="B65:B67"/>
    <mergeCell ref="B44:B46"/>
    <mergeCell ref="B47:B49"/>
    <mergeCell ref="H123:H124"/>
    <mergeCell ref="I123:I124"/>
    <mergeCell ref="C53:C55"/>
    <mergeCell ref="B56:B58"/>
    <mergeCell ref="C56:C58"/>
    <mergeCell ref="B50:B52"/>
    <mergeCell ref="B8:B10"/>
    <mergeCell ref="B11:B13"/>
    <mergeCell ref="B14:B16"/>
    <mergeCell ref="B17:B19"/>
    <mergeCell ref="B20:B22"/>
    <mergeCell ref="B23:B25"/>
    <mergeCell ref="C8:C10"/>
    <mergeCell ref="C11:C13"/>
    <mergeCell ref="C14:C16"/>
    <mergeCell ref="C17:C19"/>
    <mergeCell ref="C63:C64"/>
    <mergeCell ref="C65:C67"/>
    <mergeCell ref="C20:C22"/>
    <mergeCell ref="C23:C25"/>
    <mergeCell ref="C41:C43"/>
    <mergeCell ref="C44:C46"/>
    <mergeCell ref="K3:K4"/>
    <mergeCell ref="B5:B7"/>
    <mergeCell ref="B3:B4"/>
    <mergeCell ref="D3:D4"/>
    <mergeCell ref="E3:G3"/>
    <mergeCell ref="H3:H4"/>
    <mergeCell ref="C3:C4"/>
    <mergeCell ref="C5:C7"/>
    <mergeCell ref="I3:I4"/>
    <mergeCell ref="J3:J4"/>
    <mergeCell ref="K33:K34"/>
    <mergeCell ref="B35:B37"/>
    <mergeCell ref="B33:B34"/>
    <mergeCell ref="D33:D34"/>
    <mergeCell ref="E33:G33"/>
    <mergeCell ref="H33:H34"/>
    <mergeCell ref="C33:C34"/>
    <mergeCell ref="C35:C37"/>
    <mergeCell ref="E63:G63"/>
    <mergeCell ref="H63:H64"/>
    <mergeCell ref="B63:B64"/>
    <mergeCell ref="C68:C70"/>
    <mergeCell ref="I33:I34"/>
    <mergeCell ref="J33:J34"/>
    <mergeCell ref="B38:B40"/>
    <mergeCell ref="B41:B43"/>
    <mergeCell ref="B53:B55"/>
    <mergeCell ref="C47:C49"/>
    <mergeCell ref="C93:C94"/>
    <mergeCell ref="B83:B85"/>
    <mergeCell ref="B86:B88"/>
    <mergeCell ref="C86:C88"/>
    <mergeCell ref="B68:B70"/>
    <mergeCell ref="D63:D64"/>
    <mergeCell ref="C71:C73"/>
    <mergeCell ref="B98:B100"/>
    <mergeCell ref="B101:B103"/>
    <mergeCell ref="H93:H94"/>
    <mergeCell ref="I93:I94"/>
    <mergeCell ref="B71:B73"/>
    <mergeCell ref="B74:B76"/>
    <mergeCell ref="B77:B79"/>
    <mergeCell ref="B80:B82"/>
    <mergeCell ref="B93:B94"/>
    <mergeCell ref="D93:D94"/>
    <mergeCell ref="E93:G93"/>
    <mergeCell ref="B113:B115"/>
    <mergeCell ref="B123:B124"/>
    <mergeCell ref="D123:D124"/>
    <mergeCell ref="E123:G123"/>
    <mergeCell ref="B116:B118"/>
    <mergeCell ref="B104:B106"/>
    <mergeCell ref="B107:B109"/>
    <mergeCell ref="B110:B112"/>
    <mergeCell ref="B95:B97"/>
    <mergeCell ref="B125:B127"/>
    <mergeCell ref="C113:C115"/>
    <mergeCell ref="C116:C118"/>
    <mergeCell ref="C123:C124"/>
    <mergeCell ref="C125:C127"/>
    <mergeCell ref="B128:B130"/>
    <mergeCell ref="B131:B133"/>
    <mergeCell ref="B134:B136"/>
    <mergeCell ref="B137:B139"/>
    <mergeCell ref="B146:B148"/>
    <mergeCell ref="I153:I154"/>
    <mergeCell ref="C128:C130"/>
    <mergeCell ref="C131:C133"/>
    <mergeCell ref="C134:C136"/>
    <mergeCell ref="C137:C139"/>
    <mergeCell ref="B140:B142"/>
    <mergeCell ref="B143:B145"/>
    <mergeCell ref="C140:C142"/>
    <mergeCell ref="C143:C145"/>
    <mergeCell ref="C146:C148"/>
    <mergeCell ref="C153:C154"/>
    <mergeCell ref="K153:K154"/>
    <mergeCell ref="J153:J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03937007874015748" right="0.03937007874015748" top="0.2362204724409449" bottom="0.3937007874015748" header="0" footer="0.2755905511811024"/>
  <pageSetup horizontalDpi="600" verticalDpi="600" orientation="portrait" pageOrder="overThenDown" scale="80" r:id="rId2"/>
  <headerFooter alignWithMargins="0">
    <oddFooter>&amp;L&amp;G&amp;R&amp;G</oddFooter>
  </headerFooter>
  <rowBreaks count="5" manualBreakCount="5">
    <brk id="30" max="21" man="1"/>
    <brk id="60" max="255" man="1"/>
    <brk id="90" max="255" man="1"/>
    <brk id="120" max="255" man="1"/>
    <brk id="15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Josh</cp:lastModifiedBy>
  <cp:lastPrinted>2018-10-15T14:16:28Z</cp:lastPrinted>
  <dcterms:created xsi:type="dcterms:W3CDTF">2006-08-30T08:51:33Z</dcterms:created>
  <dcterms:modified xsi:type="dcterms:W3CDTF">2018-11-15T17:16:17Z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